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ncd-admin\data2\Engineering\Financial\CIP SDCs Rate Review\2024 SDC MODELS\"/>
    </mc:Choice>
  </mc:AlternateContent>
  <xr:revisionPtr revIDLastSave="0" documentId="13_ncr:1_{F193568A-49F6-46F2-BF81-CD441E2C0611}" xr6:coauthVersionLast="47" xr6:coauthVersionMax="47" xr10:uidLastSave="{00000000-0000-0000-0000-000000000000}"/>
  <bookViews>
    <workbookView xWindow="28680" yWindow="-120" windowWidth="29040" windowHeight="15840" activeTab="1" xr2:uid="{97C75F1B-FD93-498E-AED5-3D96CEEF69A3}"/>
  </bookViews>
  <sheets>
    <sheet name="Transportation SDC Calculation" sheetId="5" r:id="rId1"/>
    <sheet name="Primary Trip Adjustments " sheetId="6" r:id="rId2"/>
    <sheet name="Charge Analysis" sheetId="2" r:id="rId3"/>
    <sheet name="Planning Data" sheetId="1" r:id="rId4"/>
    <sheet name="Inventory of Current System" sheetId="3" r:id="rId5"/>
    <sheet name="CIP List" sheetId="4" r:id="rId6"/>
  </sheets>
  <definedNames>
    <definedName name="_xlnm.Print_Area" localSheetId="5">'CIP List'!$A$1:$F$84</definedName>
    <definedName name="_xlnm.Print_Area" localSheetId="0">'Transportation SDC Calculation'!$A$1:$J$39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3" i="4" l="1"/>
  <c r="D523" i="3"/>
  <c r="G17" i="5"/>
  <c r="F18" i="5" l="1"/>
  <c r="G18" i="5" s="1"/>
  <c r="F17" i="5"/>
  <c r="G14" i="5" l="1"/>
  <c r="G13" i="5"/>
  <c r="G11" i="5"/>
  <c r="G10" i="5"/>
  <c r="F16" i="5"/>
  <c r="G16" i="5" s="1"/>
  <c r="F15" i="5"/>
  <c r="G15" i="5" s="1"/>
  <c r="F14" i="5"/>
  <c r="F13" i="5"/>
  <c r="F12" i="5"/>
  <c r="G12" i="5" s="1"/>
  <c r="F11" i="5"/>
  <c r="F10" i="5"/>
  <c r="F9" i="5"/>
  <c r="G9" i="5" s="1"/>
  <c r="F8" i="5"/>
  <c r="G8" i="5" s="1"/>
  <c r="F7" i="5"/>
  <c r="G7" i="5" s="1"/>
  <c r="F6" i="5"/>
  <c r="G6" i="5" s="1"/>
  <c r="F5" i="5"/>
  <c r="G5" i="5" s="1"/>
  <c r="C3" i="2" l="1"/>
  <c r="J13" i="1"/>
  <c r="F71" i="4"/>
  <c r="F70" i="4"/>
  <c r="F68" i="4"/>
  <c r="F67"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F6" i="4"/>
  <c r="F5" i="4"/>
  <c r="F4" i="4"/>
  <c r="F75" i="4" s="1"/>
  <c r="F73" i="4" l="1"/>
  <c r="B10" i="1"/>
  <c r="C4" i="2" s="1"/>
  <c r="C15" i="2" s="1"/>
  <c r="F77" i="4" l="1"/>
  <c r="I81" i="4" s="1"/>
  <c r="F81" i="4"/>
  <c r="C14" i="2" l="1"/>
  <c r="C16" i="2" s="1"/>
  <c r="C18" i="2" s="1"/>
  <c r="F83" i="4"/>
  <c r="C5" i="2"/>
  <c r="C9" i="2" s="1"/>
  <c r="C21" i="2" l="1"/>
  <c r="H32" i="5" l="1"/>
  <c r="J32" i="5" s="1"/>
  <c r="J18" i="5"/>
  <c r="J8" i="5"/>
  <c r="J5" i="5"/>
  <c r="J17" i="5"/>
  <c r="J9" i="5"/>
  <c r="J14" i="5"/>
  <c r="J16" i="5"/>
  <c r="J6" i="5"/>
  <c r="J13" i="5"/>
  <c r="J10" i="5"/>
  <c r="J15" i="5"/>
  <c r="J11" i="5"/>
  <c r="J7" i="5"/>
  <c r="J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Kaaren Hofmann</author>
  </authors>
  <commentList>
    <comment ref="C3" authorId="0" shapeId="0" xr:uid="{B29D244B-342D-4555-A83E-3349E5B8311C}">
      <text>
        <r>
          <rPr>
            <b/>
            <sz val="9"/>
            <color indexed="81"/>
            <rFont val="Tahoma"/>
            <family val="2"/>
          </rPr>
          <t>Kaaren Hofmann:</t>
        </r>
        <r>
          <rPr>
            <sz val="9"/>
            <color indexed="81"/>
            <rFont val="Tahoma"/>
            <family val="2"/>
          </rPr>
          <t xml:space="preserve">
Cost of infrastructure already constructed - Existing Debt ($0)</t>
        </r>
      </text>
    </comment>
    <comment ref="C4" authorId="0" shapeId="0" xr:uid="{65AF582F-59D7-487B-9810-C065FA8C7249}">
      <text>
        <r>
          <rPr>
            <b/>
            <sz val="9"/>
            <color indexed="81"/>
            <rFont val="Tahoma"/>
            <family val="2"/>
          </rPr>
          <t>Kaaren Hofmann:</t>
        </r>
        <r>
          <rPr>
            <sz val="9"/>
            <color indexed="81"/>
            <rFont val="Tahoma"/>
            <family val="2"/>
          </rPr>
          <t xml:space="preserve">
Amount of PMPHPT forecasted in the City</t>
        </r>
      </text>
    </comment>
    <comment ref="C5" authorId="0" shapeId="0" xr:uid="{020DFF1B-CFCE-4639-B9E5-C244412203E9}">
      <text>
        <r>
          <rPr>
            <b/>
            <sz val="9"/>
            <color indexed="81"/>
            <rFont val="Tahoma"/>
            <family val="2"/>
          </rPr>
          <t>Kaaren Hofmann:</t>
        </r>
        <r>
          <rPr>
            <sz val="9"/>
            <color indexed="81"/>
            <rFont val="Tahoma"/>
            <family val="2"/>
          </rPr>
          <t xml:space="preserve">
Cost divided by trips</t>
        </r>
      </text>
    </comment>
    <comment ref="C14" authorId="0" shapeId="0" xr:uid="{61B846D0-5223-470D-9A39-B852705515B2}">
      <text>
        <r>
          <rPr>
            <b/>
            <sz val="9"/>
            <color indexed="81"/>
            <rFont val="Tahoma"/>
            <family val="2"/>
          </rPr>
          <t>Kaaren Hofmann:</t>
        </r>
        <r>
          <rPr>
            <sz val="9"/>
            <color indexed="81"/>
            <rFont val="Tahoma"/>
            <family val="2"/>
          </rPr>
          <t xml:space="preserve">
Cost of Capital Improvement Costs -  Existing Reserves</t>
        </r>
      </text>
    </comment>
    <comment ref="C15" authorId="0" shapeId="0" xr:uid="{4A9843F2-8F7D-4527-A0EB-D0BC49815459}">
      <text>
        <r>
          <rPr>
            <b/>
            <sz val="9"/>
            <color indexed="81"/>
            <rFont val="Tahoma"/>
            <family val="2"/>
          </rPr>
          <t>Kaaren Hofmann:</t>
        </r>
        <r>
          <rPr>
            <sz val="9"/>
            <color indexed="81"/>
            <rFont val="Tahoma"/>
            <family val="2"/>
          </rPr>
          <t xml:space="preserve">
Additional PMPHPT forecasted at Buiildout</t>
        </r>
      </text>
    </comment>
    <comment ref="C16" authorId="0" shapeId="0" xr:uid="{3430276D-B833-4B1A-81F9-DE6EC44DD4CC}">
      <text>
        <r>
          <rPr>
            <b/>
            <sz val="9"/>
            <color indexed="81"/>
            <rFont val="Tahoma"/>
            <family val="2"/>
          </rPr>
          <t>Kaaren Hofmann:</t>
        </r>
        <r>
          <rPr>
            <sz val="9"/>
            <color indexed="81"/>
            <rFont val="Tahoma"/>
            <family val="2"/>
          </rPr>
          <t xml:space="preserve">
Unit cost per PMPHPT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Kaaren Hofmann</author>
    <author>tc={373E5188-0598-4C4A-9C7A-6D0F524C0F1F}</author>
    <author>tc={DC19E5D1-4D55-4C7C-B790-988126968D0A}</author>
  </authors>
  <commentList>
    <comment ref="B5" authorId="0" shapeId="0" xr:uid="{7BFEAA2B-37F9-4BF8-94F7-CB052DD092E4}">
      <text>
        <r>
          <rPr>
            <b/>
            <sz val="9"/>
            <color indexed="81"/>
            <rFont val="Tahoma"/>
            <family val="2"/>
          </rPr>
          <t>Kaaren Hofmann:</t>
        </r>
        <r>
          <rPr>
            <sz val="9"/>
            <color indexed="81"/>
            <rFont val="Tahoma"/>
            <family val="2"/>
          </rPr>
          <t xml:space="preserve">
=1.3xcurrent population estimate</t>
        </r>
      </text>
    </comment>
    <comment ref="B7" authorId="0" shapeId="0" xr:uid="{1ED0529C-F4BA-43B5-BB21-2044305D107E}">
      <text>
        <r>
          <rPr>
            <b/>
            <sz val="9"/>
            <color indexed="81"/>
            <rFont val="Tahoma"/>
            <family val="2"/>
          </rPr>
          <t>Kaaren Hofmann:</t>
        </r>
        <r>
          <rPr>
            <sz val="9"/>
            <color indexed="81"/>
            <rFont val="Tahoma"/>
            <family val="2"/>
          </rPr>
          <t xml:space="preserve">
=1.3xpopulation forecast</t>
        </r>
      </text>
    </comment>
    <comment ref="B10" authorId="0" shapeId="0" xr:uid="{70668C09-AC67-4595-BA77-24C73194B680}">
      <text>
        <r>
          <rPr>
            <b/>
            <sz val="9"/>
            <color indexed="81"/>
            <rFont val="Tahoma"/>
            <family val="2"/>
          </rPr>
          <t>Kaaren Hofmann:</t>
        </r>
        <r>
          <rPr>
            <sz val="9"/>
            <color indexed="81"/>
            <rFont val="Tahoma"/>
            <family val="2"/>
          </rPr>
          <t xml:space="preserve">
Future-Current trips</t>
        </r>
      </text>
    </comment>
    <comment ref="I10" authorId="1" shapeId="0" xr:uid="{373E5188-0598-4C4A-9C7A-6D0F524C0F1F}">
      <text>
        <t>[Threaded comment]
Your version of Excel allows you to read this threaded comment; however, any edits to it will get removed if the file is opened in a newer version of Excel. Learn more: https://go.microsoft.com/fwlink/?linkid=870924
Comment:
    Existing Population = 25767</t>
      </text>
    </comment>
    <comment ref="J10" authorId="2" shapeId="0" xr:uid="{DC19E5D1-4D55-4C7C-B790-988126968D0A}">
      <text>
        <t>[Threaded comment]
Your version of Excel allows you to read this threaded comment; however, any edits to it will get removed if the file is opened in a newer version of Excel. Learn more: https://go.microsoft.com/fwlink/?linkid=870924
Comment:
    Population Estimate 32780</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tc={D7E235B1-6AB9-48A8-B1FB-E31482B340E6}</author>
    <author>tc={2E2053F4-8158-468C-BAA3-54C71D85C64A}</author>
  </authors>
  <commentList>
    <comment ref="D32" authorId="0" shapeId="0" xr:uid="{D7E235B1-6AB9-48A8-B1FB-E31482B340E6}">
      <text>
        <t>[Threaded comment]
Your version of Excel allows you to read this threaded comment; however, any edits to it will get removed if the file is opened in a newer version of Excel. Learn more: https://go.microsoft.com/fwlink/?linkid=870924
Comment:
    Cost reduced to approximately 1290 lf of 1/2 street improvement.</t>
      </text>
    </comment>
    <comment ref="D68" authorId="1" shapeId="0" xr:uid="{2E2053F4-8158-468C-BAA3-54C71D85C64A}">
      <text>
        <t>[Threaded comment]
Your version of Excel allows you to read this threaded comment; however, any edits to it will get removed if the file is opened in a newer version of Excel. Learn more: https://go.microsoft.com/fwlink/?linkid=870924
Comment:
    Reduced by half since a portion of the project is completed.</t>
      </text>
    </comment>
  </commentList>
</comments>
</file>

<file path=xl/sharedStrings.xml><?xml version="1.0" encoding="utf-8"?>
<sst xmlns="http://schemas.openxmlformats.org/spreadsheetml/2006/main" count="1830" uniqueCount="895">
  <si>
    <t>Capacity Requirements (Needs)</t>
  </si>
  <si>
    <t>Category</t>
  </si>
  <si>
    <t>Description of Asset</t>
  </si>
  <si>
    <t>Installed</t>
  </si>
  <si>
    <t>Costs</t>
  </si>
  <si>
    <t>Project</t>
  </si>
  <si>
    <t>Cost Estimate</t>
  </si>
  <si>
    <t>Reimbursement Cost Basis</t>
  </si>
  <si>
    <t>Total</t>
  </si>
  <si>
    <t>Growth Capacity Requirements</t>
  </si>
  <si>
    <t>Unit Cost</t>
  </si>
  <si>
    <t>Improvement Cost Basis</t>
  </si>
  <si>
    <t>Equipment</t>
  </si>
  <si>
    <t>Flusher</t>
  </si>
  <si>
    <t>Trailer 77-918</t>
  </si>
  <si>
    <t>Truck 96-926</t>
  </si>
  <si>
    <t>Street Sweeper 305-00</t>
  </si>
  <si>
    <t>Roller</t>
  </si>
  <si>
    <t>Tractor Mower 00-307</t>
  </si>
  <si>
    <t>Truck 921-96</t>
  </si>
  <si>
    <t>Water Tank-Flusher</t>
  </si>
  <si>
    <t>Tractor/Mower 356-03</t>
  </si>
  <si>
    <t>Pickup 103-04</t>
  </si>
  <si>
    <t>Pickup 908-04</t>
  </si>
  <si>
    <t>Fork Lift</t>
  </si>
  <si>
    <t>Bucket Truck  933-96</t>
  </si>
  <si>
    <t>2008 Ford F450 941-08</t>
  </si>
  <si>
    <t>2008 Ford 3/4 ton PU vehicle No. 942-08</t>
  </si>
  <si>
    <t>JLG Model UT612 drop deck trailer #00500</t>
  </si>
  <si>
    <t>2008 F-350 Crew Cab-svc body installed</t>
  </si>
  <si>
    <t>Mini camera push system</t>
  </si>
  <si>
    <t>Caterpillar 0420ECDJL02063</t>
  </si>
  <si>
    <t>Caterpillar 040ECDJL02046</t>
  </si>
  <si>
    <t>Gravely Pro-Turn 48" mower w/mulch &amp; striper kit</t>
  </si>
  <si>
    <t>2012 Elgin Whirlwind Street Sweeper</t>
  </si>
  <si>
    <t>2013 Chevy PU #952-13</t>
  </si>
  <si>
    <t>2014 Ford PU #953-13</t>
  </si>
  <si>
    <t>2013 Vermeer Chipper BC600XL #358-13</t>
  </si>
  <si>
    <t>2014 Chev Pickup (Veh#638-14)</t>
  </si>
  <si>
    <t>Furniture</t>
  </si>
  <si>
    <t>Infrastructure</t>
  </si>
  <si>
    <t>Sheridan Street Blaine to School</t>
  </si>
  <si>
    <t>Pavement Rehab (Springbrook rd to Haworth to Vittoria)</t>
  </si>
  <si>
    <t>Pavement Rehab (Villa Rd - N of train tressle to Crestview)</t>
  </si>
  <si>
    <t>3rd St.,Howard-River,2-R</t>
  </si>
  <si>
    <t>6/30/1955</t>
  </si>
  <si>
    <t>3rd St.,River-E of Chehalem,2-R</t>
  </si>
  <si>
    <t>4th St.,Main-Dayton,2-R</t>
  </si>
  <si>
    <t>4th St.,Howard-W of College,2-R</t>
  </si>
  <si>
    <t>5th St.,Blaine-Wynooski,2-R</t>
  </si>
  <si>
    <t>Center St.,S of Sheridan-3rd,2-R</t>
  </si>
  <si>
    <t>Center St.,3rd-6th,2-R</t>
  </si>
  <si>
    <t>Center St.,N of North-Fulton,2-R</t>
  </si>
  <si>
    <t>Chehalem St.,3rd-4th,2-R</t>
  </si>
  <si>
    <t>Chehalem St.,4th-5th,2-R</t>
  </si>
  <si>
    <t>College St.,S of 4th-6th,2-R</t>
  </si>
  <si>
    <t>Dayton Ave.,3rd-5th,2-R</t>
  </si>
  <si>
    <t>Edwards St.,3rd-6th,2-R</t>
  </si>
  <si>
    <t>Edwards St.,Hancock-Sheridan,2-R</t>
  </si>
  <si>
    <t>Edwards St.,N of Sherman-S of North,2-R</t>
  </si>
  <si>
    <t>Franklin St.,Washington-E of Blaine,2-R</t>
  </si>
  <si>
    <t>Franklin St.,E of Blaine-Meridian,2-R</t>
  </si>
  <si>
    <t>Hancock St.,River-E of Carlton,2-R</t>
  </si>
  <si>
    <t>Howard St.,Hancock-2nd,2-R</t>
  </si>
  <si>
    <t>Howard St.,2nd-6th,2-R</t>
  </si>
  <si>
    <t>Howard St.,Sherman-S of North,2-R</t>
  </si>
  <si>
    <t>Meridian St.,2nd-3rd,2-R</t>
  </si>
  <si>
    <t>Meridian St.,3rd-6th,2-R</t>
  </si>
  <si>
    <t>Meridian St.,Hancock-N of Sherman,2-C</t>
  </si>
  <si>
    <t>North St.,W of Howard-Meridian,2-R</t>
  </si>
  <si>
    <t>North St.,Meridian-E of Center,2-R</t>
  </si>
  <si>
    <t>River St.,Hancock-N of Sheridan,2-R</t>
  </si>
  <si>
    <t>School St.,Hancock-1st,2-R</t>
  </si>
  <si>
    <t>School St.,N of Sheridan-North,2-R</t>
  </si>
  <si>
    <t>School St.,4th-6th,2-R</t>
  </si>
  <si>
    <t>Sheridan St.,E of Garfield-Blaine,2-R</t>
  </si>
  <si>
    <t>Sheridan St.,College-River,2-R</t>
  </si>
  <si>
    <t>Sheridan St.,River-E of Carlton,2-R</t>
  </si>
  <si>
    <t>Sherman St.,Washington-College,2-R</t>
  </si>
  <si>
    <t>Sherman St.,College-E of River,2-R</t>
  </si>
  <si>
    <t>Vermillion St.,College-Dead End,2-R</t>
  </si>
  <si>
    <t>Vermillion St.,Meridian-Center,2-R</t>
  </si>
  <si>
    <t>Washington St.,3rd-Dayton,2-R</t>
  </si>
  <si>
    <t>Willamette St.,4th-5th,2-R</t>
  </si>
  <si>
    <t>4th St.,W of College-E of Willamette,2-C</t>
  </si>
  <si>
    <t>6/30/1960</t>
  </si>
  <si>
    <t>Blaine St.,Hancock-S of 9th,2-R</t>
  </si>
  <si>
    <t>Blaine St.,Hancock-S of Franklin,2-R</t>
  </si>
  <si>
    <t>College St.,1st-S of 2nd,2-C</t>
  </si>
  <si>
    <t>College St.,S of 2nd-N of 4th,2-C</t>
  </si>
  <si>
    <t>Crestview Dr.,E of Aldersgate-Villa,2-C</t>
  </si>
  <si>
    <t>Edwards St.,Hancock-1st,2-R</t>
  </si>
  <si>
    <t>Edwards St.,2nd-3rd,2-R</t>
  </si>
  <si>
    <t>Edwards St.,N of North-Vermillion,2-R</t>
  </si>
  <si>
    <t>Garfield St.,Sheridan-Sherman,2-R</t>
  </si>
  <si>
    <t>Grant St.,1st-S of Sheridan,2-R</t>
  </si>
  <si>
    <t>Meridian St.,1st-2nd,2-R</t>
  </si>
  <si>
    <t>Sheridan St.,W of Grant-Main,2-R</t>
  </si>
  <si>
    <t>Sheridan St.,Main-E of Garfield,2-R</t>
  </si>
  <si>
    <t>Sheridan St.,Blaine-E of School,2-R</t>
  </si>
  <si>
    <t>Sheridan St.,E of School-College,2-R</t>
  </si>
  <si>
    <t>Sherman St.,Main-Washington,2-R</t>
  </si>
  <si>
    <t>Vermillion St.,College-Meridian,2-C</t>
  </si>
  <si>
    <t>8th St.,Blaine-Dead End,2-R</t>
  </si>
  <si>
    <t>6/30/1965</t>
  </si>
  <si>
    <t>Aldercrest Dr.,College-Meridian,2-R</t>
  </si>
  <si>
    <t>Center St.,Fulton-S of Cherry,2-R</t>
  </si>
  <si>
    <t>Cherry St.,W of Center-Dead End,2-R</t>
  </si>
  <si>
    <t>Fulton St.,Villa-Dead End,2-R</t>
  </si>
  <si>
    <t>Meridian St.,N of Pinehurst-Crestview,2-C</t>
  </si>
  <si>
    <t>Sunset Ct.,College-Cul-de-sac,2-R</t>
  </si>
  <si>
    <t>4th St.,Harrison-Main,2-R</t>
  </si>
  <si>
    <t>6/30/1966</t>
  </si>
  <si>
    <t>6th St.,River-E of Chehalem,2-R</t>
  </si>
  <si>
    <t>6th St.,W of Willamette-Columbia,2-R</t>
  </si>
  <si>
    <t>7th St.,Dead End-Wynooski,2-R</t>
  </si>
  <si>
    <t>8th St.,W of College-River,2-R</t>
  </si>
  <si>
    <t>8th St.,River-Pacific,2-R</t>
  </si>
  <si>
    <t>9th St.,Blaine-River,2-C</t>
  </si>
  <si>
    <t>9th St.,River-E of Willamette,2-R</t>
  </si>
  <si>
    <t>9th St.,E of Willamette-Pacific,2-R</t>
  </si>
  <si>
    <t>Center St.,6th-9th,2-R</t>
  </si>
  <si>
    <t>Chehalem St.,5th-11th,2-R</t>
  </si>
  <si>
    <t>College St.,S of 8th-9th,2-R</t>
  </si>
  <si>
    <t>Columbia St.,5th-11th,2-R</t>
  </si>
  <si>
    <t>Grant St.,1st-4th,2-R</t>
  </si>
  <si>
    <t>Meridian St.,6th-7th,2-R</t>
  </si>
  <si>
    <t>Meridian St.,7th-9th,2-R</t>
  </si>
  <si>
    <t>Pacific St.,7th-11th,2-R</t>
  </si>
  <si>
    <t>Willamette St.,5th-11th,2-R</t>
  </si>
  <si>
    <t>10th St.,River-Pacific,2-R</t>
  </si>
  <si>
    <t>6/30/1967</t>
  </si>
  <si>
    <t>3rd St.,W of Church-Everest,2-R</t>
  </si>
  <si>
    <t>Church St.,S of 2nd-3rd,2-R</t>
  </si>
  <si>
    <t>Franklin St.,Main-E of Garfield,2-R</t>
  </si>
  <si>
    <t>Garfield St.,N of Franklin-North,2-R</t>
  </si>
  <si>
    <t>Mission Dr.,College-W of Rentfro,2-R</t>
  </si>
  <si>
    <t>North St.,Main-Washington,2-R</t>
  </si>
  <si>
    <t>Elm Ln.,Willow-Cul-de-sac,2-R</t>
  </si>
  <si>
    <t>6/30/1968</t>
  </si>
  <si>
    <t>Willow Dr.,Sitka-Elliott,2-R</t>
  </si>
  <si>
    <t>2nd St.,E of Blaine-W of Howard,2-C</t>
  </si>
  <si>
    <t>6/30/1969</t>
  </si>
  <si>
    <t>2nd St.,W of Howard-College,2-C</t>
  </si>
  <si>
    <t>2nd St.,College-River,2-C</t>
  </si>
  <si>
    <t>River St.,1st-4th,2-C</t>
  </si>
  <si>
    <t>Alder Ln.,Sitka-Cul-de-sac,2-R</t>
  </si>
  <si>
    <t>6/30/1970</t>
  </si>
  <si>
    <t>Cherry St.,Sitka-Dead End,2-R</t>
  </si>
  <si>
    <t>Edwards St.,Sheridan-Sherman,2-R</t>
  </si>
  <si>
    <t>Hawthorne Dr.,Sitka (S)-Elliott,2-R</t>
  </si>
  <si>
    <t>Hulet Ave.,Oak-Haworth,2-R</t>
  </si>
  <si>
    <t>Oak Dr.,Dead End-E of Hulet,2-R</t>
  </si>
  <si>
    <t>Sierra Vista St.,College-Meridian,2-R</t>
  </si>
  <si>
    <t>Washington St.,2nd-3rd,2-R</t>
  </si>
  <si>
    <t>2nd St.,Main-W of Blaine,2-C</t>
  </si>
  <si>
    <t>6/30/1971</t>
  </si>
  <si>
    <t>Fircrest Dr.,Cul-de-sac-Dead End,2-R</t>
  </si>
  <si>
    <t>9th St.,W of Charles (W)-Blaine,2-R</t>
  </si>
  <si>
    <t>6/30/1972</t>
  </si>
  <si>
    <t>Birch Ln.,Hawthorne-Cul-de-sac,2-R</t>
  </si>
  <si>
    <t>Aquarius Blvd.,Springbrook-Vittoria,2-R</t>
  </si>
  <si>
    <t>6/30/1976</t>
  </si>
  <si>
    <t>Center St.,Crestview-Dead End,2-R</t>
  </si>
  <si>
    <t>Dogwood St.,W of Cedar-E of Springbrook Wa,2-R</t>
  </si>
  <si>
    <t>Gemini Ln.,Aquarius-Cul-de-sac,2-R</t>
  </si>
  <si>
    <t>Jodi Ct.,Marie-Cul-de-sac,2-R</t>
  </si>
  <si>
    <t>Main St.,1st-N of 5th,2-C</t>
  </si>
  <si>
    <t>Marie Ave.,Haworth-S of Jodi,2-R</t>
  </si>
  <si>
    <t>Middlebrook Dr.,Springbrook-E of Springbrook Wa,2-R</t>
  </si>
  <si>
    <t>Middlebrook Dr.,W of Springbrook Way-Cedar,2-R</t>
  </si>
  <si>
    <t>Norwood Ct.,Elliott-Cul-de-sac,2-R</t>
  </si>
  <si>
    <t>Pioneer Ln.,Cul-de-sac (W)-Cul-de-sac (E),2-R</t>
  </si>
  <si>
    <t>Springbrook Way,N of Middlebrook-S of Dogwood,2-R</t>
  </si>
  <si>
    <t>Vittoria Way,Springbrook-Portland Rd.,2-C</t>
  </si>
  <si>
    <t>Washington St.,Hancock-2nd,2-R</t>
  </si>
  <si>
    <t>Aldersgate Ln.,Pennington-Crestview,2-R</t>
  </si>
  <si>
    <t>6/30/1977</t>
  </si>
  <si>
    <t>Barclay Way,Pennington N.-Sierra Vista,2-R</t>
  </si>
  <si>
    <t>Cedar St.,Springbrook-S of Dogwood,2-R</t>
  </si>
  <si>
    <t>Charles Ct.,Charles St-Cul-de-sac,2-R</t>
  </si>
  <si>
    <t>Charles St.,S of 9th (W)-9th (E),2-R</t>
  </si>
  <si>
    <t>Coffey Ln.,Vittoria-S of Aquarius,2-R</t>
  </si>
  <si>
    <t>Frontier Ln.,Charles St-Dead End,2-R</t>
  </si>
  <si>
    <t>Leo Ln.,Coffey-Cul-de-sac,2-R</t>
  </si>
  <si>
    <t>Libra St.,Crestview-Dead End,2-R</t>
  </si>
  <si>
    <t>Lindquist Ct.,Cedar-Cul-de-sac,2-R</t>
  </si>
  <si>
    <t>Madrona Dr.,Gemini-Aquarius,2-R</t>
  </si>
  <si>
    <t>Meadow Ln.,Vittoria-Cul-de-sac,2-R</t>
  </si>
  <si>
    <t>Pennington Dr.,Hoskins (N)-Hoskins (S),2-R</t>
  </si>
  <si>
    <t>Redwood Ct.,Elliott-Cul-de-sac,2-R</t>
  </si>
  <si>
    <t>Sierra Vista St.,E of Hoskins-Pennington,2-R</t>
  </si>
  <si>
    <t>10th St.,W of James-College,2-R</t>
  </si>
  <si>
    <t>6/30/1978</t>
  </si>
  <si>
    <t>Andrew St.,W of James-College,2-R</t>
  </si>
  <si>
    <t>Buckley Ln.,Mountainview-Donald,2-R</t>
  </si>
  <si>
    <t>Crestview Dr.,Main-E of Valeri,2-R</t>
  </si>
  <si>
    <t>Donald Ln.,Mountainview-Cul-de-sac,2-R</t>
  </si>
  <si>
    <t>Hess Creek Ct.,Villa-Cul-de-sac,2-R</t>
  </si>
  <si>
    <t>James St.,S of 10th-N of Andrew,2-R</t>
  </si>
  <si>
    <t>Main St.,Lynn-S of Mountainview,2-C</t>
  </si>
  <si>
    <t>Michelle Ct.,James-Cul-de-sac,2-R</t>
  </si>
  <si>
    <t>Morton St.,N of Sheridan-Hwy 240,2-R</t>
  </si>
  <si>
    <t>Mountainview Ct.,Mountainview-Cul-de-sac,2-R</t>
  </si>
  <si>
    <t>Mountainview Dr.,W of Main-College,2-C</t>
  </si>
  <si>
    <t>Park Ct.,Donald-Cul-de-sac,2-R</t>
  </si>
  <si>
    <t>Peacock Ct.,Donald-Cul-de-sac,2-R</t>
  </si>
  <si>
    <t>Pecan Ct.,Haworth-Cul-de-sac,2-R</t>
  </si>
  <si>
    <t>Pinehurst Dr.,Main-College,2-R</t>
  </si>
  <si>
    <t>Walnut Ave.,Pecan-Deborah,2-R</t>
  </si>
  <si>
    <t>11th Ct.,River-Cul-de-sac,2-R</t>
  </si>
  <si>
    <t>6/30/1979</t>
  </si>
  <si>
    <t>12th St.,W of Meridian-River,2-R</t>
  </si>
  <si>
    <t>13th St.,W of Meridian-River,2-R</t>
  </si>
  <si>
    <t>Ann Ct.,Carol Ann-Cul-de-sac,2-R</t>
  </si>
  <si>
    <t>Arabian Ct.,Hoskins-Cul-de-sac,2-R</t>
  </si>
  <si>
    <t>Cambridge St.,Oxford (W)-Oxford (E),2-R</t>
  </si>
  <si>
    <t>Carol Ann Dr.,Villa-E of Elderberry,2-R</t>
  </si>
  <si>
    <t>Carol Ann Dr.,E of Elderberry-Carol,2-R</t>
  </si>
  <si>
    <t>Carol Ave.,Villa-Cul-de-sac,2-R</t>
  </si>
  <si>
    <t>Dartmouth St.,Oxford-Dead End,2-R</t>
  </si>
  <si>
    <t>Deborah Rd.,Portland Rd.-Douglas,2-R</t>
  </si>
  <si>
    <t>Douglas Ave.,W of Emery-E of Deborah,2-R</t>
  </si>
  <si>
    <t>Douglas Ave.,E of Deborah-Springbrook Way,2-R</t>
  </si>
  <si>
    <t>Emery Dr.,N of Douglas-Crestview,2-R</t>
  </si>
  <si>
    <t>Harvard Ct.,Oxford-Cul-de-sac,2-R</t>
  </si>
  <si>
    <t>Haworth Ave.,Elliott-Springbrook,2-C</t>
  </si>
  <si>
    <t>Hayes St.,Elliott-E of Deborah,2-R</t>
  </si>
  <si>
    <t>Heater St.,Libra-Dead End,2-R</t>
  </si>
  <si>
    <t>Hemlock Ln.,Meridian-Cul-de-sac,2-R</t>
  </si>
  <si>
    <t>Hoskins St.,Pennington-Crestview,2-R</t>
  </si>
  <si>
    <t>Hulet Ave.,Portland Rd-Oak,2-R</t>
  </si>
  <si>
    <t>Jeffery Ct.,Dartmouth-Cul-de-sac,2-R</t>
  </si>
  <si>
    <t>Meridian St.,S of 12th-N of 13th,2-R</t>
  </si>
  <si>
    <t>Meridian St.,N of Sierra Vista-N of Pinehurst,2-C</t>
  </si>
  <si>
    <t>Meridian St.,Dartmouth-Cul-de-sac,2-R</t>
  </si>
  <si>
    <t>Oxford St.,College-Main,2-R</t>
  </si>
  <si>
    <t>Palomino Ct.,Hoskins-Cul-de-sac,2-R</t>
  </si>
  <si>
    <t>Partridge Ln.,Quail-Sunset,2-R</t>
  </si>
  <si>
    <t>Quail Dr.,College-W of Partridge,2-R</t>
  </si>
  <si>
    <t>Rinkes Ct.,Heater-Cul-de-sac,2-R</t>
  </si>
  <si>
    <t>School St.,9th-10th,2-R</t>
  </si>
  <si>
    <t>Sierra Vista St.,Meridian-W of Hoskins,2-R</t>
  </si>
  <si>
    <t>Sitka Ave.,St. Paul Hwy-S of Hancock,2-R</t>
  </si>
  <si>
    <t>Springbrook Way,Cedar-N of Middlebrook,2-R</t>
  </si>
  <si>
    <t>Yale Ct.,Oxford-Cul-de-sac,2-R</t>
  </si>
  <si>
    <t>Zoe Ct.,Dartmouth-Cul-de-sac,2-R</t>
  </si>
  <si>
    <t>Holveck Ct.,Foothills-Cul-de-sac,2-R</t>
  </si>
  <si>
    <t>6/30/1980</t>
  </si>
  <si>
    <t>Jones St.,Foothills-N of Hilltop,2-R</t>
  </si>
  <si>
    <t>Marguerite Way,S of Markris-Cul-de-sac,2-R</t>
  </si>
  <si>
    <t>Markris Way,Main-E of Marguerite,2-R</t>
  </si>
  <si>
    <t>Morris St.,Foothills-N of Hilltop,2-R</t>
  </si>
  <si>
    <t>Morton St.,First-N of Sheridan,2-R</t>
  </si>
  <si>
    <t>Pinehurst Ct.,Main-Cul-de-sac,2-R</t>
  </si>
  <si>
    <t>Springbrook Rd.,Portland Rd.-N of Middlebrook,2-C</t>
  </si>
  <si>
    <t>Villa Rd.,Portland Rd.-N of Haworth,2-C</t>
  </si>
  <si>
    <t>Villa Rd.,N of Haworth-S of Park Ln.,2-C</t>
  </si>
  <si>
    <t>Villa Rd.,S of Park Ln.-S of Crestview,2-C</t>
  </si>
  <si>
    <t>Villa Rd.,S of Crestview-Mountainview,2-C</t>
  </si>
  <si>
    <t>Sitka Ave.,Portland Rd-Oak,2-R</t>
  </si>
  <si>
    <t>6/30/1981</t>
  </si>
  <si>
    <t>Hillsdale Dr.,Jones-Morris,2-R</t>
  </si>
  <si>
    <t>6/30/1982</t>
  </si>
  <si>
    <t>Hilltop Dr.,Jones-Morris,2-R</t>
  </si>
  <si>
    <t>Crestview Dr.,E of Hoskins-E of Aldersgate,2-C</t>
  </si>
  <si>
    <t>6/30/1983</t>
  </si>
  <si>
    <t>Dolash Ct.,Oak-Cul-de-sac,2-R</t>
  </si>
  <si>
    <t>Elderberry Ct.,Carol Ann-Cul-de-sac,2-R</t>
  </si>
  <si>
    <t>Marie Ave.,S of Jodi-Cul-de-sac,2-R</t>
  </si>
  <si>
    <t>Oak Dr.,E of Hulet-Cul-de-sac,2-R</t>
  </si>
  <si>
    <t>11th St.,River-City Limits,2-C</t>
  </si>
  <si>
    <t>6/30/1987</t>
  </si>
  <si>
    <t>6th St.,E of Chehalem-W of Willamette,2-R</t>
  </si>
  <si>
    <t>Dayton Ave.,N of 5th-City Limits,2-C</t>
  </si>
  <si>
    <t>Edwards St.,1st-2nd,2-R</t>
  </si>
  <si>
    <t>Fulton St.,Meridian-Villa,2-C</t>
  </si>
  <si>
    <t>Garfield St.,1st-S of Sheridan,2-R</t>
  </si>
  <si>
    <t>Meridian St.,Hancock-1st,2-C</t>
  </si>
  <si>
    <t>Meridian St.,N of Sherman-N of Railroad,2-C</t>
  </si>
  <si>
    <t>School St.,Hancock-S of Sheridan,2-R</t>
  </si>
  <si>
    <t>Sherman St.,Villa-Cul-de-sac,2-R</t>
  </si>
  <si>
    <t>Washington St.,Hancock-S of Sheridan,2-R</t>
  </si>
  <si>
    <t>Washington St.,N of Sheridan-Illinois,2-R</t>
  </si>
  <si>
    <t>Deborah Rd.,Portland Rd-N of Hayes,2-R</t>
  </si>
  <si>
    <t>6/30/1988</t>
  </si>
  <si>
    <t>Morris St.,N of Sunset-Foothills,2-R</t>
  </si>
  <si>
    <t>6/30/1989</t>
  </si>
  <si>
    <t>Park Ln.,Aldersgate-Villa,2-R</t>
  </si>
  <si>
    <t>Sunset Dr.,W of Partridge-E of Morris,2-R</t>
  </si>
  <si>
    <t>5th St.,Main-Blaine,2-R</t>
  </si>
  <si>
    <t>6/30/1990</t>
  </si>
  <si>
    <t>9th St.,St. Paul Hwy-Dead End,2-R</t>
  </si>
  <si>
    <t>6/30/1991</t>
  </si>
  <si>
    <t>Haworth Ave.,Villa-Elliott,2-C</t>
  </si>
  <si>
    <t>Industrial Parkw,9th-Dead End,2-R</t>
  </si>
  <si>
    <t>Melody Ln.,W of Prospect-Main,2-R</t>
  </si>
  <si>
    <t>Sitka Ave.,Oak-Haworth,2-R</t>
  </si>
  <si>
    <t>Sitka Ave.,Haworth-High School,2-R</t>
  </si>
  <si>
    <t>6th St.,Blaine-W of Edwards,2-R</t>
  </si>
  <si>
    <t>6/30/1992</t>
  </si>
  <si>
    <t>6th St.,W of Edwards-River,2-R</t>
  </si>
  <si>
    <t>Arthur Ln.,Henry-Cul-de-sac,2-R</t>
  </si>
  <si>
    <t>Bramble Ct.,Thorne-Cul-de-sac,2-R</t>
  </si>
  <si>
    <t>Briar Ct.,Thorne-Cul-de-sac,2-R</t>
  </si>
  <si>
    <t>Crestview Dr.,College-E of Hoskins,2-C</t>
  </si>
  <si>
    <t>Holly Dr.,Laurel-Oak,2-R</t>
  </si>
  <si>
    <t>Laurel Dr.,Villa-E of Linda,2-R</t>
  </si>
  <si>
    <t>Linda Way,N of Laurel-S of Maple,2-R</t>
  </si>
  <si>
    <t>Maple Dr.,Holly-E of Linda,2-R</t>
  </si>
  <si>
    <t>Meridian St.,N of Railroad-N of Sierra Vista,2-C</t>
  </si>
  <si>
    <t>Pinehurst Dr.,College-Meridian,2-R</t>
  </si>
  <si>
    <t>Rentfro Way,S of Mission-Dead End,2-R</t>
  </si>
  <si>
    <t>Thorne St.,Villa-Mountainview,2-R</t>
  </si>
  <si>
    <t>Valeri Dr.,N of Crestview-S of Prospect,2-R</t>
  </si>
  <si>
    <t>Ardus Dr.,2nd-3rd,2-R</t>
  </si>
  <si>
    <t>6/30/1993</t>
  </si>
  <si>
    <t>Clearbrook Ct.,Edgewood-Cul-de-sac,2-R</t>
  </si>
  <si>
    <t>Doris Dr.,2nd-3rd,2-R</t>
  </si>
  <si>
    <t>Edgewood Dr.,Main-College,2-R</t>
  </si>
  <si>
    <t>Elva Dr.,2nd-3rd,2-R</t>
  </si>
  <si>
    <t>Grant St.,Franklin-Illinois,2-R</t>
  </si>
  <si>
    <t>Homewood Ct.,Edgewood-Cul-de-sac,2-R</t>
  </si>
  <si>
    <t>Melody Ct.,Main-Cul-de-sac,2-R</t>
  </si>
  <si>
    <t>Meredith Dr.,2nd-3rd,2-R</t>
  </si>
  <si>
    <t>Ashley Ct.,Main-Cul-de-sac,2-R</t>
  </si>
  <si>
    <t>6/30/1994</t>
  </si>
  <si>
    <t>Mill Ct.,Mill Pl.-Cul-de-sac,2-R</t>
  </si>
  <si>
    <t>Mill Pl.,11th-Dead End,2-R</t>
  </si>
  <si>
    <t>Nugget Ln.,Lynn-Main,2-R</t>
  </si>
  <si>
    <t>Bina Dr.,2nd-3rd,2-R</t>
  </si>
  <si>
    <t>6/30/1995</t>
  </si>
  <si>
    <t>Corinne Dr.,2nd-3rd,2-R</t>
  </si>
  <si>
    <t>Edgewood Ct.,Edgewood-Cul-de-sac,2-R</t>
  </si>
  <si>
    <t>Foothills Dr.,Chehalem-W of Jones,2-C</t>
  </si>
  <si>
    <t>Foothills Dr.,W of Jones-College,2-C</t>
  </si>
  <si>
    <t>Hillsdale Dr.,Center-Aldersgate,2-R</t>
  </si>
  <si>
    <t>Myrtlewood Ct.,Princeton-Cul-de-sac,2-R</t>
  </si>
  <si>
    <t>Oak Knoll Ct.,Knoll-Cul-de-sac,2-R</t>
  </si>
  <si>
    <t>Princeton Ct.,Princeton-Cul-de-sac,2-R</t>
  </si>
  <si>
    <t>Princeton St.,Cambridge-Quail,2-R</t>
  </si>
  <si>
    <t>River St.,4th-S of 13th,2-C</t>
  </si>
  <si>
    <t>Shelly Ct.,Natalie-Cul-de-sac,2-R</t>
  </si>
  <si>
    <t>Westlake Loop,Westlake St.-Westlake St.,2-R</t>
  </si>
  <si>
    <t>Westlake St.,Crestview-Westlake Loop,2-R</t>
  </si>
  <si>
    <t>Burlington Dr.,S of Edgewood-Foothills,2-R</t>
  </si>
  <si>
    <t>6/30/1996</t>
  </si>
  <si>
    <t>Edgewood Dr.,College-Center,2-R</t>
  </si>
  <si>
    <t>Jones St.,N of Hilltop-Dead End,2-R</t>
  </si>
  <si>
    <t>Meridian St.,Edgewood-Foothills,2-R</t>
  </si>
  <si>
    <t>Morris St.,N of Hilltop-Dead End,2-R</t>
  </si>
  <si>
    <t>Natalie Dr.,Jones-Dead End,2-R</t>
  </si>
  <si>
    <t>Pennington Ct.,Hoskins-Cul-de-sac,2-R</t>
  </si>
  <si>
    <t>Winchester Dr.,Dead End (N)-Dead End (S),2-R</t>
  </si>
  <si>
    <t>Wynooski St.,E of Willamette-S of 5th,2-C</t>
  </si>
  <si>
    <t>Wynooski St.,S of 5th-N of 11th,2-C</t>
  </si>
  <si>
    <t>2nd St.,Everest-3rd,2-R</t>
  </si>
  <si>
    <t>6/30/1997</t>
  </si>
  <si>
    <t>3rd St.,Everest-E of Meredith,2-R</t>
  </si>
  <si>
    <t>3rd St.,E of Meredith-W of 2nd,2-R</t>
  </si>
  <si>
    <t>3rd St.,W of 2nd-St. Paul Hwy,2-R</t>
  </si>
  <si>
    <t>Creekside Ln.,Main-Dead End,2-R</t>
  </si>
  <si>
    <t>Edgewood Dr.,Main-Crater,2-R</t>
  </si>
  <si>
    <t>Main St.,N of Mountainview-Dead End,2-R</t>
  </si>
  <si>
    <t>Myrtlewood Dr.,Main-Dead End,2-R</t>
  </si>
  <si>
    <t>Oxford St.,Main-Dead End,2-R</t>
  </si>
  <si>
    <t>Parkside Ln.,Creekside-S of Levi,2-R</t>
  </si>
  <si>
    <t>Quail Dr.,College-Center,2-R</t>
  </si>
  <si>
    <t>3rd St.,E of Railroad-Main,2-C</t>
  </si>
  <si>
    <t>6/30/1998</t>
  </si>
  <si>
    <t>Arlington Dr.,College-Cul-de-sac,2-R</t>
  </si>
  <si>
    <t>Center St.,Quail-Hilltop,2-R</t>
  </si>
  <si>
    <t>Elliott Rd.,2nd-Portland Rd.,2-C</t>
  </si>
  <si>
    <t>Hancock St.,W of Sitka-Elliott,2-R</t>
  </si>
  <si>
    <t>Hancock St.,Elliott-Dead End,2-R</t>
  </si>
  <si>
    <t>Ivy Dr.,Sunset-Dead End,2-R</t>
  </si>
  <si>
    <t>Levi Way,Creekside-W of Parkside,2-R</t>
  </si>
  <si>
    <t>Sherman St.,Morton-Cul-de-sac,2-R</t>
  </si>
  <si>
    <t>Sunset Dr.,Center-Aldersgate,2-R</t>
  </si>
  <si>
    <t>Burlington Dr.,Foothills-Dead End N,2-R</t>
  </si>
  <si>
    <t>6/30/1999</t>
  </si>
  <si>
    <t>Hilltop Dr.,Ivy-Dead End W,2-R</t>
  </si>
  <si>
    <t>Ivy Dr.,Hillsdale-Dead End,2-R</t>
  </si>
  <si>
    <t>Lauren Ct.,Main-Cul-de-sac,2-R</t>
  </si>
  <si>
    <t>Meridian St.,Foothills-Dead End,2-R</t>
  </si>
  <si>
    <t>Stephanie Ct.,Burlington-Cul-de-sac,2-R</t>
  </si>
  <si>
    <t>2nd St.,Harrison-W of Grant,2-R</t>
  </si>
  <si>
    <t>2nd St.,W of Grant-Main,2-R</t>
  </si>
  <si>
    <t>Illinois St.,Main-College,2-C</t>
  </si>
  <si>
    <t>2nd St.,Church-Everest,2-R</t>
  </si>
  <si>
    <t>Church St.,1st-S of 2nd,2-R</t>
  </si>
  <si>
    <t>Alexandra,Ivy-End to the West,2-R</t>
  </si>
  <si>
    <t>6/30/2000</t>
  </si>
  <si>
    <t>Alexandra,Ivy-Knoll,2-R</t>
  </si>
  <si>
    <t>Burlington Dr.,Foothills-Stephanie,2-R</t>
  </si>
  <si>
    <t>Burlington Dr.,Foothills-Hilltop,2-R</t>
  </si>
  <si>
    <t>Hazelnut,Main-Dead End W,2-R</t>
  </si>
  <si>
    <t>Hilltop Dr.,Burlington-Alexandra,2-R</t>
  </si>
  <si>
    <t>Hilltop Dr.,Center-Ivy,2-R</t>
  </si>
  <si>
    <t>Hilltop Dr.,Meridian-Center,2-R</t>
  </si>
  <si>
    <t>Ivy Dr.,Hilltop-Alexandra,2-R</t>
  </si>
  <si>
    <t>Lauren Ct.,Main-End (start of Aaron),2-R</t>
  </si>
  <si>
    <t>Lewis Ct.,Arlington-Dead End,2-R</t>
  </si>
  <si>
    <t>Lilly Ct.,Wynooski-Dead End,2-R</t>
  </si>
  <si>
    <t>Main St.,Hazelnut-Tukwila,2-R</t>
  </si>
  <si>
    <t>Main St.,Tukwila-Foothills,2-R</t>
  </si>
  <si>
    <t>Meridian St.,Foothills-Dead End N,2-R</t>
  </si>
  <si>
    <t>Tukwila,Main-Dead End W,2-R</t>
  </si>
  <si>
    <t>Alexandra,Earl Ct.-Dead End,2-R</t>
  </si>
  <si>
    <t>6/30/2001</t>
  </si>
  <si>
    <t>Alexandra,Knoll-Dead End E,2-R</t>
  </si>
  <si>
    <t>Brutscher,Hayes-S to Fernwood,2-C</t>
  </si>
  <si>
    <t>Brutscher,Hayes-N 337',2-C</t>
  </si>
  <si>
    <t>Earl Ct.,Alexandra-Dead End,2-R</t>
  </si>
  <si>
    <t>Holiday,Main-Oxford,2-R</t>
  </si>
  <si>
    <t>Knoll,Alexandra-Madison,2-R</t>
  </si>
  <si>
    <t>Madison,Knoll-Dead End E,2-R</t>
  </si>
  <si>
    <t>Madison,Knoll-Dead End W,2-R</t>
  </si>
  <si>
    <t>Oxford St.,Holiday-Crater,2-R</t>
  </si>
  <si>
    <t>Oxford St.,Holiday-Main,2-R</t>
  </si>
  <si>
    <t>Hayes,Brutscher-Dead End E,2-R</t>
  </si>
  <si>
    <t>6/30/2002</t>
  </si>
  <si>
    <t>Mountainview**,College-Villa,2-C</t>
  </si>
  <si>
    <t>Whistler's Ridge IV,-,-</t>
  </si>
  <si>
    <t>6/30/2004</t>
  </si>
  <si>
    <t>Oaks at Sprinbrook I &amp; II,-,-</t>
  </si>
  <si>
    <t>Valley Meadows II,-,-</t>
  </si>
  <si>
    <t>Clifford Court,-,-</t>
  </si>
  <si>
    <t>Century Park,-,-</t>
  </si>
  <si>
    <t>Whistler's Ridge V,-,-</t>
  </si>
  <si>
    <t>Hayes St.-Butscher to Spbrk,-,-</t>
  </si>
  <si>
    <t>Whistler's Ridge 6,-,-</t>
  </si>
  <si>
    <t>6/30/2005</t>
  </si>
  <si>
    <t>Providence Drive,-,-</t>
  </si>
  <si>
    <t>Callista Estates,-,-</t>
  </si>
  <si>
    <t>Oaks @ Springbrook No 3 Ph 2,-,-</t>
  </si>
  <si>
    <t>Oaks @ Springbrook No 3 Ph 3,-,-</t>
  </si>
  <si>
    <t>Oaks @ Springbrook No 3 Ph 4,-,-</t>
  </si>
  <si>
    <t>Greens @ Sprbrk Phase 1,-,-</t>
  </si>
  <si>
    <t>Greens @ Sprbrk Phase 2,-,-</t>
  </si>
  <si>
    <t>Greens @ Sprbrk Brutcher to SS,-,-</t>
  </si>
  <si>
    <t>Newberg Schools-Joan Austin,-,-</t>
  </si>
  <si>
    <t>Kemper Crest Phase 1,-,-</t>
  </si>
  <si>
    <t>Westpark II,-,-</t>
  </si>
  <si>
    <t>Valley Meadows III,-,-</t>
  </si>
  <si>
    <t>6/30/2006</t>
  </si>
  <si>
    <t>Greens @ Springbrook No 3 Annex,-,-</t>
  </si>
  <si>
    <t>Marie's Meadow,-,-</t>
  </si>
  <si>
    <t>Sportman's Airpark,-,-</t>
  </si>
  <si>
    <t>Josie's Meadow,-,-</t>
  </si>
  <si>
    <t>Kemper Crest Phase II,-,-</t>
  </si>
  <si>
    <t>Providence Drive Oversizing,-,-</t>
  </si>
  <si>
    <t>Oaks at Sprinbrook Oversizing,-,-</t>
  </si>
  <si>
    <t>Mountainview Drive LID Imp,-,-</t>
  </si>
  <si>
    <t>Cally Creek,-,-</t>
  </si>
  <si>
    <t>6/30/2007</t>
  </si>
  <si>
    <t>Greens @ Springbrook No 5,-,-</t>
  </si>
  <si>
    <t>Madison's Garden,-,-</t>
  </si>
  <si>
    <t>Orchard Lair I &amp; II,-,-</t>
  </si>
  <si>
    <t>Master's Glen,-,-</t>
  </si>
  <si>
    <t>Willamette Meadows,-,-</t>
  </si>
  <si>
    <t>6/30/2008</t>
  </si>
  <si>
    <t>Highlands @Hess Creek I,-,-</t>
  </si>
  <si>
    <t>Highlands @Hess Creek II,-,-</t>
  </si>
  <si>
    <t>Oak Meadows II,-,-</t>
  </si>
  <si>
    <t>Terrace Heights Subdivision,-,-</t>
  </si>
  <si>
    <t>McKern's Corner,-,-</t>
  </si>
  <si>
    <t>Mountainview S Curves,-,-</t>
  </si>
  <si>
    <t>9th &amp; Meridian Rehab,-,-</t>
  </si>
  <si>
    <t>Villa Rd Crestview to Mt View,-,-</t>
  </si>
  <si>
    <t>6/30/2009</t>
  </si>
  <si>
    <t>Allison Inn-Sprbrk &amp; Zimri,-,-</t>
  </si>
  <si>
    <t>Columbia Drive LID,-,-</t>
  </si>
  <si>
    <t>6/30/2010</t>
  </si>
  <si>
    <t>Springbrook Rd from YC,-,-</t>
  </si>
  <si>
    <t>6/30/2011</t>
  </si>
  <si>
    <t>Sandoz Rd,-,-</t>
  </si>
  <si>
    <t>2nd Street,-,-</t>
  </si>
  <si>
    <t>Crestview Dr Imp (Oxberg Lake),-,-</t>
  </si>
  <si>
    <t>6/30/2012</t>
  </si>
  <si>
    <t>Blaine Street,1st St Block-9th Street Block,-</t>
  </si>
  <si>
    <t>6/30/2013</t>
  </si>
  <si>
    <t>Edwards Street,Hancock-Sheridan,-</t>
  </si>
  <si>
    <t>Harrison,2nd-3rd,-</t>
  </si>
  <si>
    <t>Harrison,3rd-4th,-</t>
  </si>
  <si>
    <t>S Main St,1st St-5th St,-</t>
  </si>
  <si>
    <t>Meridian St,Sierra Vista-Hemlock,-</t>
  </si>
  <si>
    <t>Meridian St,Hemlock-Pinehurst,-</t>
  </si>
  <si>
    <t>Pinehurst Dr,N Main-N College,-</t>
  </si>
  <si>
    <t>Bike Route Improvements</t>
  </si>
  <si>
    <t>Sheridan Street CPRD</t>
  </si>
  <si>
    <t>College St-Bike Ln/W Sidewalk</t>
  </si>
  <si>
    <t>Deborah Rd Safe Rte School Zon</t>
  </si>
  <si>
    <t>2nd Str Parking Lot Rehab</t>
  </si>
  <si>
    <t>Edgewood</t>
  </si>
  <si>
    <t>Heritage Meadow</t>
  </si>
  <si>
    <t>Hess Creek</t>
  </si>
  <si>
    <t>2015 Ford C-Max Hybrid</t>
  </si>
  <si>
    <t>2015 Ford F450 #955-15</t>
  </si>
  <si>
    <t>2013 Hitachi Excavator #956-13</t>
  </si>
  <si>
    <t xml:space="preserve">Vivax Video Inspec Camera </t>
  </si>
  <si>
    <t>Steel Blade/Hydraulic #512-04</t>
  </si>
  <si>
    <t>Knapheide Dump Body for #955-15</t>
  </si>
  <si>
    <t>Canon IPF785 MFP Wide Format Plotter</t>
  </si>
  <si>
    <t>Land Improvements - 520 W 3rd Property Purchase</t>
  </si>
  <si>
    <t>N&amp;S Main St and Meridian St Rehab (Pavement)</t>
  </si>
  <si>
    <t>Cargo Mate Trailer Model BL716TA2</t>
  </si>
  <si>
    <t>2016 Chevrolet 3/4 Ton Chasis Veh# 958-16</t>
  </si>
  <si>
    <t>Buildings &amp; Improvements</t>
  </si>
  <si>
    <t>PWA Building - 500 W 3rd St</t>
  </si>
  <si>
    <t>Pro Cut PFM 9.2 DRO Brake Lathe</t>
  </si>
  <si>
    <t>2nd St Parking Rehab (Pavement)</t>
  </si>
  <si>
    <t>N Springbrook / N Elliot Rd Rehab (Pavement)</t>
  </si>
  <si>
    <t>Highland at Hess Creek Phase 4 &amp; 5 Developer Contributed</t>
  </si>
  <si>
    <t>Shellie Park Developer Contributed</t>
  </si>
  <si>
    <t>Line Striper Machine</t>
  </si>
  <si>
    <t>PWM Storage Building #3 Roof/Siding Replace</t>
  </si>
  <si>
    <t>Sander Spreader Truck Equipment</t>
  </si>
  <si>
    <t>2018 Chevy Silverado Veh 550-18</t>
  </si>
  <si>
    <t>2018 Chevy Silverado Pickup Veh 959-18</t>
  </si>
  <si>
    <t>2018 Ford Chassis Veh# 960-18</t>
  </si>
  <si>
    <t>2018 Ford Explorer Veh 961-18</t>
  </si>
  <si>
    <t>2018 Ford Explorer Veh 962-18</t>
  </si>
  <si>
    <t>PWM Yard Gate / Fencing</t>
  </si>
  <si>
    <t>Trak-IT SoftWare</t>
  </si>
  <si>
    <t>Nova Grace Developer Contributed</t>
  </si>
  <si>
    <t>Columbia Estates Developer Contributed</t>
  </si>
  <si>
    <t>Gracie's 1, 2, and 3 Developer Contributed</t>
  </si>
  <si>
    <t>Hazelwood Developer Contributed</t>
  </si>
  <si>
    <t>2019 Chevrolet Colorado Cab  Veh# 916-19</t>
  </si>
  <si>
    <t>Body w/ Canopy for Veh# 960-18 Ford F550 Chasis</t>
  </si>
  <si>
    <t>2019 Chevrolet Silverado PU  Veh# 964-19</t>
  </si>
  <si>
    <t>HVAC 5 ton Heating Unit at PWM (attic mounted)</t>
  </si>
  <si>
    <t>Ventrac AWD Tractor / Kubota WG972-GL Veh# 361-19</t>
  </si>
  <si>
    <t>2019 Ford Escape Veh# 963-19</t>
  </si>
  <si>
    <t>HVAC 5 ton Condensing Unit at PWM (outdoor mounted)</t>
  </si>
  <si>
    <t>2019 Chev Silverado Veh# 640-19</t>
  </si>
  <si>
    <t>Fulton St Signalized Crosswalk Light</t>
  </si>
  <si>
    <t>CIP</t>
  </si>
  <si>
    <t xml:space="preserve">North Elliot Road </t>
  </si>
  <si>
    <t>Crestview Dr.</t>
  </si>
  <si>
    <t>Dutchman Developer Contributed</t>
  </si>
  <si>
    <t>Page Landing Developer Contributed</t>
  </si>
  <si>
    <t>Villa Rd-Haworth to Crestview</t>
  </si>
  <si>
    <t>Matrix Variable Message Reader Board Veh #967-19</t>
  </si>
  <si>
    <t>2020 Chevy Colorado Extended Cab 2WD PU Veh #968-20</t>
  </si>
  <si>
    <t>2020 Chevy Silverado C250 4x4 Veh #965-20</t>
  </si>
  <si>
    <t>Slip-in Asphalt Patcher Model #B-35M</t>
  </si>
  <si>
    <t>Hydraulic Compactor for Existing CAT Backhoes Veh #971-20</t>
  </si>
  <si>
    <t>2020 Chevy Silverado 3500 Veh #970-20</t>
  </si>
  <si>
    <t>All Weather Canopy - PSB Carport Structure</t>
  </si>
  <si>
    <t>2020 Chev ColoradoExtended Cab 2x4 Veh #974-20</t>
  </si>
  <si>
    <t>Install Light Pole and West End Gate Opener @ PWM Yard</t>
  </si>
  <si>
    <t>PWM Building C - Office Space Addition</t>
  </si>
  <si>
    <t>Dutchman 2 Developer Contributed</t>
  </si>
  <si>
    <t>Kings Landing 2 Developer Contributed</t>
  </si>
  <si>
    <t>River Run 1 &amp; 2 Developer Contributed</t>
  </si>
  <si>
    <t>20x40 Enclosed sidewall Outdoor Tent at PWM (Federal Funds)</t>
  </si>
  <si>
    <t>Now Dog CM90 Snow Plow - attached to veh# 970-20</t>
  </si>
  <si>
    <t>2020 Ford Transit Cargo Van 350 Veh# 975-20</t>
  </si>
  <si>
    <t>2021 CASE 570 Tractor Veh# 925-21</t>
  </si>
  <si>
    <t>16TL 22ft Tilt Bed Trailer Veh# 966-19</t>
  </si>
  <si>
    <t>2012 LeeBoy 685B Grader Veh# 306-12</t>
  </si>
  <si>
    <t>College St Bikelane &amp; Sidewalk</t>
  </si>
  <si>
    <t>Kings Landing 3&amp;4 Developer Contributed</t>
  </si>
  <si>
    <t>Memorial Park Sidewalks</t>
  </si>
  <si>
    <t>Freightliner Demo Sewer Vactor Truck Veh# 504-20</t>
  </si>
  <si>
    <t>2021 Chevy Solverado w/ Durabull Truck Bed Veh 638-21</t>
  </si>
  <si>
    <t>Variable Message Board SMC4000</t>
  </si>
  <si>
    <t>Scott Levitt Sidewalks</t>
  </si>
  <si>
    <t>Riverlands Developer Contributed</t>
  </si>
  <si>
    <t>Edgewater PUD Developer Contributed</t>
  </si>
  <si>
    <t>Crestview Crossing PUD Ph 1 Developer Contributed</t>
  </si>
  <si>
    <t>E01*</t>
  </si>
  <si>
    <t>OR 240 Minor Arterial Improvement</t>
  </si>
  <si>
    <t>Reconstruct OR 240 for approximately 0.36 miles between the west edge of the Urban Growth Boundary and Main Street to full, 3- lane minor arterial street standards.</t>
  </si>
  <si>
    <t>E03*</t>
  </si>
  <si>
    <t>Reconstruct to full minor arterial standards between Illinois and 1st to include three travel lanes, bike lanes, and sidewalks.</t>
  </si>
  <si>
    <t>E04*</t>
  </si>
  <si>
    <t>Blaine St Extension</t>
  </si>
  <si>
    <t>Construct new street between 9th St and River St to major collector standards.</t>
  </si>
  <si>
    <t>E05*</t>
  </si>
  <si>
    <t>College St Arterial Improvement</t>
  </si>
  <si>
    <t>Reconstruct to minor arterial street standards between 1st St and Bell Rd to include sidewalks and bicycle lanes on each side of College Street.</t>
  </si>
  <si>
    <t>E06*</t>
  </si>
  <si>
    <t>Rogers Landing Rd Extension</t>
  </si>
  <si>
    <t>Construct Rogers Landing Rd from Willamette River to UGB to major collector standards.</t>
  </si>
  <si>
    <t>E07*</t>
  </si>
  <si>
    <t>Foothills Dr Extension</t>
  </si>
  <si>
    <t>Construct Foothills Dr from Aldersgate to Villa Rd.</t>
  </si>
  <si>
    <t>E08*</t>
  </si>
  <si>
    <t>Villa Rd Extension</t>
  </si>
  <si>
    <t>Construct Villa Rd from Mountainview Dr to Aspen Way and construct to major collector standards with sidewalks and bike lanes.</t>
  </si>
  <si>
    <t>E11a*</t>
  </si>
  <si>
    <t>Mountainview Dr Arterial Improvement</t>
  </si>
  <si>
    <t>Safety Improvement: Reconstruct Mountainview Dr between Villa Rd and Alice Way to minor arterial standards. Include bike lanes and sidewalks on both sides.</t>
  </si>
  <si>
    <t>E11b*</t>
  </si>
  <si>
    <t>Reconstruct Mountainview Dr between Alice Way and Aspen Way to minor arterial standards. Include bike lanes and sidewalks on both sides.</t>
  </si>
  <si>
    <t>E15*</t>
  </si>
  <si>
    <t>Hayes St Extension</t>
  </si>
  <si>
    <t>Construct Hayes St from its eastern terminus at Deborah St to Springbrook St to minor collector street standards</t>
  </si>
  <si>
    <t>E18*</t>
  </si>
  <si>
    <t>OR219 Arterial Improvement</t>
  </si>
  <si>
    <t>Reconstruct OR219 to arterial standards between 1st Street and the UGB to include sidewalks and bicycle lanes on each side of OR219.</t>
  </si>
  <si>
    <t>S01*</t>
  </si>
  <si>
    <t>Dayton Ave Collector Improvement</t>
  </si>
  <si>
    <t>Restripe Dayton Avenue to major collector street standards between 5th Street and Newberg city limits to include bicycle lanes on each side of Dayton Avenue</t>
  </si>
  <si>
    <t>S02*</t>
  </si>
  <si>
    <t>3rd St Collector Improvement</t>
  </si>
  <si>
    <t>Reconstruct 3rd Street to minor collector street standards between OR 99W and Main Street to include sidewalks and on-street parking on each side of 3rd Street</t>
  </si>
  <si>
    <t>S03*</t>
  </si>
  <si>
    <t>Reconstruct OR 99W to major arterial street standards between Harrison Street and 3rd Street to include sidewalks and bicycle lanes on each side of OR 99W.</t>
  </si>
  <si>
    <t>S08*</t>
  </si>
  <si>
    <t>S Main St Collector Improvement</t>
  </si>
  <si>
    <t>Restripe to major collector street standards between 1st St and 5th St to include bicycle lanes on each side.</t>
  </si>
  <si>
    <t>S09*</t>
  </si>
  <si>
    <t>2nd St Collector Improvement</t>
  </si>
  <si>
    <t>Reconstruct 2nd St to major collector street standards between Main St and River St to include sidewalks, bicycle lanes, and on- street parking on each side of 2nd Street</t>
  </si>
  <si>
    <t>S10*</t>
  </si>
  <si>
    <t>Blaine St Collector Improvement</t>
  </si>
  <si>
    <t>Reconstruct Blaine St to major collector street standards between Hancock St and 9th St to include sidewalks and bicycle lanes on each side of Blaine Street.</t>
  </si>
  <si>
    <t>S11*</t>
  </si>
  <si>
    <t>Chehalem Dr Collector Improvement</t>
  </si>
  <si>
    <t>Reconstruct Chehalem Dr between OR240 and North Valley Rd to major collector street standards to include bicycle lanes and sidewalks on both sides of the street. Yamhill County and City of Newberg jurisdictions.</t>
  </si>
  <si>
    <t>S12*</t>
  </si>
  <si>
    <t>N Main St Collector Improvement</t>
  </si>
  <si>
    <t>Reconstruct to full major collector street standards between Illinois St and Mountainview Dr to include sidewalks and bicycle lanes on each side of Main St.</t>
  </si>
  <si>
    <t>S13*</t>
  </si>
  <si>
    <t>Illinois St Collector Improvement</t>
  </si>
  <si>
    <t>Reconstruct Illinois St between Main St and College St to major collector street standards to include on-street parking, bicycle lanes, and sidewalks on each side of the street.</t>
  </si>
  <si>
    <t>S14*</t>
  </si>
  <si>
    <t>Columbia Dr Collector Improvement</t>
  </si>
  <si>
    <t>Reconstruct Columbia Dr between Chehalem Dr and College St to minor collector street standards to include a travel lane in each direction, and sidewalks and on-street parking on both sides of the street.</t>
  </si>
  <si>
    <t>S17*</t>
  </si>
  <si>
    <t>Foothills Dr Collector Improvement</t>
  </si>
  <si>
    <t>S18*</t>
  </si>
  <si>
    <t>Crestview Dr Collector Improvement</t>
  </si>
  <si>
    <t>Reconstruct Crestview Dr to minor collector street standards between College St and Villa Rd to include sidewalks and on-street parking. (Other Crestview Dr projects E14, S40)</t>
  </si>
  <si>
    <t>S20*</t>
  </si>
  <si>
    <t>Vermillion St Collector Improvement</t>
  </si>
  <si>
    <t>Reconstruct Vermillion St between Meridian St and College St to major collector standards to provide bicycle lanes and sidewalks on each side of the street.</t>
  </si>
  <si>
    <t>S21*</t>
  </si>
  <si>
    <t>Fulton St Collector Improvement</t>
  </si>
  <si>
    <t>Reconstruct Fulton St between Meridian St and Villa Rd to major collector standards, providing bicycle lanes and sidewalks on each side of the street.</t>
  </si>
  <si>
    <t>S22*</t>
  </si>
  <si>
    <t>River St Collector Improvements</t>
  </si>
  <si>
    <t>Reconstruct to major collector street standards between 1st St and Rogers Landing Rd to include sidewalks and bicycle lanes on each side of River St.</t>
  </si>
  <si>
    <t>S23*</t>
  </si>
  <si>
    <t>Rogers Landing Rd Collector Improvement</t>
  </si>
  <si>
    <t>Reconstruct Rogers Landing Rd to major collector street standards between River St and the Willamette River to include sidewalks and bicycle lanes on each side of the street.</t>
  </si>
  <si>
    <t>S25*</t>
  </si>
  <si>
    <t>Villa Rd Collector Improvement</t>
  </si>
  <si>
    <t>Reconstruct Villa Rd to major collector street standards between OR 99W and Fulton St to include sidewalks and bicycle lanes on each side of Villa Rd.</t>
  </si>
  <si>
    <t>S26*</t>
  </si>
  <si>
    <t>Reconstruct to major collector street standards between Fulton St and Crestview Dr to include sidewalks and bicycle lanes on each side of Villa Rd.</t>
  </si>
  <si>
    <t>S27*</t>
  </si>
  <si>
    <t>Haworth Ave Collector Improvement</t>
  </si>
  <si>
    <t>Reconstruct Haworth Ave to major collector street standards between Villa Rd and Springbrook St to include sidewalks and bicycle lanes on each side of Haworth St.</t>
  </si>
  <si>
    <t>S29*</t>
  </si>
  <si>
    <t>Aspen Way Collector Improvement</t>
  </si>
  <si>
    <t>Reconstruct Aspen Way to minor collector standards between Villa Rd and Mountainview Dr to include sidewalks and on- street parking on each side of Aspen Way</t>
  </si>
  <si>
    <t>S33*</t>
  </si>
  <si>
    <t>Hayes St Collector Improvement</t>
  </si>
  <si>
    <t>Reconstruct Hayes Street to minor collector street standards between Elliott Road and Deborah Street to include sidewalks and on- street parking on each side of Hayes Street</t>
  </si>
  <si>
    <t>S35*</t>
  </si>
  <si>
    <t>Fernwood Rd Collector Improvement</t>
  </si>
  <si>
    <t>Reconstruct Fernwood Rd between Springbrook Rd and Creek to major collector standards to include bicycle lanes and sidewalks on each side of the street</t>
  </si>
  <si>
    <t>S36*</t>
  </si>
  <si>
    <t>Reconstruct OR 99W to major arterial street standards between Vittoria Way and Harmony Ln to include sidewalks and bicycle lanes on each side of OR 99W.</t>
  </si>
  <si>
    <t>S37*</t>
  </si>
  <si>
    <t>Wynooski St Collector Improvement</t>
  </si>
  <si>
    <t>Reconstruct Wynooski Street to major collector street standards between River Street and Bypass to include sidewalks and bicycle lanes on each side of Wynooski Street</t>
  </si>
  <si>
    <t>S38*</t>
  </si>
  <si>
    <t>Improve Zimri Dr within the UGB to major collector standards, providing bicycle lanes and sidewalks on each side of the street</t>
  </si>
  <si>
    <t>I02*</t>
  </si>
  <si>
    <t>Intersection control upgrade (roundabout or traffic signal) to address mobility needs</t>
  </si>
  <si>
    <t>I03*</t>
  </si>
  <si>
    <t>Mountainview Dr/Villa Rd Intersection Improvement</t>
  </si>
  <si>
    <t>Add traffic signal and left turn lanes on all approaches.</t>
  </si>
  <si>
    <t>I04*</t>
  </si>
  <si>
    <t>Villa/Haworth Intersection Improvements</t>
  </si>
  <si>
    <t>Add southbound left turn lane and northbound right turn lane on Villa to improve safety and operations. Monitor for control upgrade (roundabout or traffic signal)</t>
  </si>
  <si>
    <t>I05*</t>
  </si>
  <si>
    <t>Villa/Fulton Intersection Improvements</t>
  </si>
  <si>
    <t>Add SB right turn lane and NB left turn lane on Villa Rd. Monitor for control upgrade (roundabout or traffic signal)</t>
  </si>
  <si>
    <t>I07*</t>
  </si>
  <si>
    <t>Mountainview Dr/Zimri Dr Intersection Improvements</t>
  </si>
  <si>
    <t>Add SB left turn lane to Zimri Dr</t>
  </si>
  <si>
    <t>I08*</t>
  </si>
  <si>
    <t>Traffic Signal.</t>
  </si>
  <si>
    <t>I09*</t>
  </si>
  <si>
    <t>Springbrook Rd/Haworth Ave</t>
  </si>
  <si>
    <t>Traffic Signal and left turn lanes on Haworth</t>
  </si>
  <si>
    <t>I10*</t>
  </si>
  <si>
    <t>Traffic Signal. Add 4th leg on west side of Springbrook.</t>
  </si>
  <si>
    <t>I13*</t>
  </si>
  <si>
    <t>Everest Rd/1st St Intersection Improvements</t>
  </si>
  <si>
    <t>Traffic Signal and left turn lanes on all approaches. Additional improvements may be needed at the adjacent intersection of 1st/Villa in order ensure mobility along OR 219, including modify control and/or turn restrictions.</t>
  </si>
  <si>
    <t>I14*</t>
  </si>
  <si>
    <t>Main St/ Illinois St</t>
  </si>
  <si>
    <t>Perform special study to determine appropriate intersection improvements to address future safety and mobility needs triggered by future growth. Possible alternatives include traffic signal, roundabout, or four-way stop control. Realignment of the intersection may be required; alternatively, closure of either the north or east approach may be considered.</t>
  </si>
  <si>
    <t>P02*</t>
  </si>
  <si>
    <t>From UGB to 3rd Street</t>
  </si>
  <si>
    <t>P03*</t>
  </si>
  <si>
    <t>1st St Sidewalks</t>
  </si>
  <si>
    <t>From UGB to Ore 99W</t>
  </si>
  <si>
    <t>P08*</t>
  </si>
  <si>
    <t>9th St Sidewalks</t>
  </si>
  <si>
    <t>From Blaine St to River St</t>
  </si>
  <si>
    <t>P09*</t>
  </si>
  <si>
    <t>14th St Sidewalks</t>
  </si>
  <si>
    <t>From College St to River St</t>
  </si>
  <si>
    <t>P12*</t>
  </si>
  <si>
    <t>11th St Sidewalks</t>
  </si>
  <si>
    <t>From River St to Wynooski St</t>
  </si>
  <si>
    <t>P13*</t>
  </si>
  <si>
    <t>College St Sidewalks</t>
  </si>
  <si>
    <t>From 9th St to 14th St</t>
  </si>
  <si>
    <t>P15*</t>
  </si>
  <si>
    <t>Meridian St Sidewalks</t>
  </si>
  <si>
    <t>From Hancock Street to 2nd Street</t>
  </si>
  <si>
    <t>P23*</t>
  </si>
  <si>
    <t>From Crestview Dr to Fulton St</t>
  </si>
  <si>
    <t>P33*</t>
  </si>
  <si>
    <t>Crestview Dr Sidewalks</t>
  </si>
  <si>
    <t>From Emery St to Springbrook St</t>
  </si>
  <si>
    <t>P34*</t>
  </si>
  <si>
    <t>Emery St Sidewalks</t>
  </si>
  <si>
    <t>From Crestview Drive to Douglas Ave</t>
  </si>
  <si>
    <t>Springbrook Rd Sidewalks</t>
  </si>
  <si>
    <t>P38*</t>
  </si>
  <si>
    <t>From Crestview Drive to Ore 99W</t>
  </si>
  <si>
    <t>P42*</t>
  </si>
  <si>
    <t>Hayes St Sidewalks</t>
  </si>
  <si>
    <t>From Springbrook Rd to Burl St</t>
  </si>
  <si>
    <t>P44*</t>
  </si>
  <si>
    <t>S Elliott Rd Sidewalk Infill</t>
  </si>
  <si>
    <t>From OR 99W to 2nd St</t>
  </si>
  <si>
    <t>P48*</t>
  </si>
  <si>
    <t>From Brustcher Street to Vittoria Way</t>
  </si>
  <si>
    <t>B02*</t>
  </si>
  <si>
    <t>Main St Bike Lanes - with S12, E03, S08</t>
  </si>
  <si>
    <t>From 5th St to Mountainview Dr.</t>
  </si>
  <si>
    <t>B05*</t>
  </si>
  <si>
    <t>9th St Bike Boulevard</t>
  </si>
  <si>
    <t>B19*</t>
  </si>
  <si>
    <t>11th St Bike Boulevard</t>
  </si>
  <si>
    <t>East of River St</t>
  </si>
  <si>
    <t>B25*</t>
  </si>
  <si>
    <t>South of OR 99W on west side and north of OR 99W between Haworth and Middlebrook</t>
  </si>
  <si>
    <t>B29*</t>
  </si>
  <si>
    <t>Vittoria Way Bike Lanes</t>
  </si>
  <si>
    <t>From Springbrook to OR 99W</t>
  </si>
  <si>
    <t>B30*</t>
  </si>
  <si>
    <t>Aspen Way Bike Lanes</t>
  </si>
  <si>
    <t>From Mountainview Dr to Springbrook</t>
  </si>
  <si>
    <r>
      <rPr>
        <sz val="11"/>
        <rFont val="Calibri"/>
        <family val="2"/>
        <scheme val="minor"/>
      </rPr>
      <t>N Main Street (OR240)
Arterial Improvement</t>
    </r>
  </si>
  <si>
    <r>
      <rPr>
        <sz val="11"/>
        <rFont val="Calibri"/>
        <family val="2"/>
        <scheme val="minor"/>
      </rPr>
      <t>OR 99W
Arterial Improvement</t>
    </r>
  </si>
  <si>
    <r>
      <rPr>
        <sz val="11"/>
        <rFont val="Calibri"/>
        <family val="2"/>
        <scheme val="minor"/>
      </rPr>
      <t>Reconstruct to major collector street standards between Main St and Aldersgate Dr to include sidewalks and bicycle lanes on
each side.</t>
    </r>
  </si>
  <si>
    <r>
      <rPr>
        <sz val="11"/>
        <rFont val="Calibri"/>
        <family val="2"/>
        <scheme val="minor"/>
      </rPr>
      <t>Zimri Dr Collector Improvement -
in UGB</t>
    </r>
  </si>
  <si>
    <r>
      <rPr>
        <sz val="11"/>
        <rFont val="Calibri"/>
        <family val="2"/>
        <scheme val="minor"/>
      </rPr>
      <t>Foothills Dr/College St
Intersection</t>
    </r>
  </si>
  <si>
    <r>
      <rPr>
        <sz val="11"/>
        <rFont val="Calibri"/>
        <family val="2"/>
        <scheme val="minor"/>
      </rPr>
      <t>Springbrook Rd/Mountainvie w Dr Intersection
Improvement</t>
    </r>
  </si>
  <si>
    <r>
      <rPr>
        <sz val="11"/>
        <rFont val="Calibri"/>
        <family val="2"/>
        <scheme val="minor"/>
      </rPr>
      <t>Springbrook Rd/Hayes St Intersection
Improvement</t>
    </r>
  </si>
  <si>
    <r>
      <rPr>
        <sz val="11"/>
        <rFont val="Calibri"/>
        <family val="2"/>
        <scheme val="minor"/>
      </rPr>
      <t>OR 99W
Sidewalks</t>
    </r>
  </si>
  <si>
    <r>
      <rPr>
        <sz val="11"/>
        <rFont val="Calibri"/>
        <family val="2"/>
        <scheme val="minor"/>
      </rPr>
      <t>OR 99W
Sidewalk Infill</t>
    </r>
  </si>
  <si>
    <r>
      <rPr>
        <sz val="11"/>
        <rFont val="Calibri"/>
        <family val="2"/>
        <scheme val="minor"/>
      </rPr>
      <t>Springbrook Road Bike Lanes -
Partially with E16</t>
    </r>
  </si>
  <si>
    <t>PMPHPT</t>
  </si>
  <si>
    <t>Projects on State/County roads</t>
  </si>
  <si>
    <t>Reserves</t>
  </si>
  <si>
    <t>Reimbursement $/PMPHPT</t>
  </si>
  <si>
    <t>Improvement $/PMPHPT</t>
  </si>
  <si>
    <t>Max Allowed SDC/PMPHPT</t>
  </si>
  <si>
    <t>ITE Code</t>
  </si>
  <si>
    <t>Land Use</t>
  </si>
  <si>
    <t>Unit</t>
  </si>
  <si>
    <t>P.M. Peak Hour Vehicle Trips</t>
  </si>
  <si>
    <r>
      <t>Primary Trip Adjustments as a Percent of Total</t>
    </r>
    <r>
      <rPr>
        <b/>
        <vertAlign val="superscript"/>
        <sz val="9"/>
        <color theme="0"/>
        <rFont val="Arial Narrow"/>
        <family val="2"/>
      </rPr>
      <t>1</t>
    </r>
  </si>
  <si>
    <t>Adjusted P.M. Peak Hour Vehicle Trips</t>
  </si>
  <si>
    <r>
      <t>Number of P.M. Peak Hour Person Trips</t>
    </r>
    <r>
      <rPr>
        <b/>
        <vertAlign val="superscript"/>
        <sz val="9"/>
        <color theme="0"/>
        <rFont val="Arial Narrow"/>
        <family val="2"/>
      </rPr>
      <t>1</t>
    </r>
  </si>
  <si>
    <t>General Light Industrial</t>
  </si>
  <si>
    <t>1,000 SFGFA</t>
  </si>
  <si>
    <t>Manufacturing</t>
  </si>
  <si>
    <t>Single-Family Detached Housing</t>
  </si>
  <si>
    <t>Dwelling unit</t>
  </si>
  <si>
    <t>Apartment</t>
  </si>
  <si>
    <t>Health/Fitness Club</t>
  </si>
  <si>
    <t>High School</t>
  </si>
  <si>
    <t>Junior/Community College</t>
  </si>
  <si>
    <t>Church</t>
  </si>
  <si>
    <t>General Office Building</t>
  </si>
  <si>
    <t>Shopping Center</t>
  </si>
  <si>
    <t>1,000 SFGLA</t>
  </si>
  <si>
    <t>Fast-Food Restaurant with Drive-Through</t>
  </si>
  <si>
    <t>Coffee/Donut Shop with Drive-Through</t>
  </si>
  <si>
    <t>Number of Units</t>
  </si>
  <si>
    <t>Gross Square Footage</t>
  </si>
  <si>
    <t>xxxxxx</t>
  </si>
  <si>
    <t>SDC Amount</t>
  </si>
  <si>
    <t>Amount after removal of State/County Road</t>
  </si>
  <si>
    <t>SDC Project Total</t>
  </si>
  <si>
    <t>Roads under State or County Jursidiction</t>
  </si>
  <si>
    <t>Total Reimbursement Infrastructure</t>
  </si>
  <si>
    <t>PMPHPT = PM Peak Hour Person Trips</t>
  </si>
  <si>
    <t>Amount of Growth</t>
  </si>
  <si>
    <t>Current PMPHPT (1)</t>
  </si>
  <si>
    <t>(1) Based on Existing Population</t>
  </si>
  <si>
    <t>Future PMPHPT (2)</t>
  </si>
  <si>
    <t>Day Care Center</t>
  </si>
  <si>
    <t>Quality Restaurant</t>
  </si>
  <si>
    <t>(2) Based on Population Forecast at Build Out (most up to date PSU numbers)</t>
  </si>
  <si>
    <t>Cost of infrastructure already constructed in the City - Existing Debt ($0)</t>
  </si>
  <si>
    <t>Additional PMPHPT forecasted in the City at Buildout</t>
  </si>
  <si>
    <t>Unit Cost per PMPHPT</t>
  </si>
  <si>
    <t>Costs of Capital Improvement Costs needed to serve full buildout of the City - Existing Reserves</t>
  </si>
  <si>
    <t>The reimbursement + the improvement is the total maximum allowable SDC</t>
  </si>
  <si>
    <t>WO SCR</t>
  </si>
  <si>
    <t>Multiplier</t>
  </si>
  <si>
    <t>Inputs go into blue cells.</t>
  </si>
  <si>
    <t>x</t>
  </si>
  <si>
    <t>=</t>
  </si>
  <si>
    <t>The list above is only a portion of possible land use types with varying trip rates used to calculate the TSDC.</t>
  </si>
  <si>
    <t>Transportation SDC (TSDC) fees are based on the land use and the associated trip rate.  </t>
  </si>
  <si>
    <t>PMPHVT</t>
  </si>
  <si>
    <t xml:space="preserve">PMPHPT per PMPVT </t>
  </si>
  <si>
    <t>Below is the calulation for land use types not included in the list above.</t>
  </si>
  <si>
    <t>TSDC/PMPHPT</t>
  </si>
  <si>
    <t>Adjusted</t>
  </si>
  <si>
    <t>TSDC Amount</t>
  </si>
  <si>
    <r>
      <t xml:space="preserve">Transportation SDC = Unit x ITE Trip Rate x 1.68 x </t>
    </r>
    <r>
      <rPr>
        <i/>
        <sz val="12"/>
        <color rgb="FF000000"/>
        <rFont val="Times New Roman"/>
        <family val="1"/>
      </rPr>
      <t>the TSDC cost multiplier (TSDC per PMPHPT)</t>
    </r>
    <r>
      <rPr>
        <sz val="12"/>
        <color rgb="FF000000"/>
        <rFont val="Times New Roman"/>
        <family val="1"/>
      </rPr>
      <t> </t>
    </r>
  </si>
  <si>
    <r>
      <t>ITE Trip Rate is based on the PM Peak Hour using the “Trip Generation Manual, 10</t>
    </r>
    <r>
      <rPr>
        <vertAlign val="superscript"/>
        <sz val="12"/>
        <color rgb="FF000000"/>
        <rFont val="Times New Roman"/>
        <family val="1"/>
      </rPr>
      <t>th</t>
    </r>
    <r>
      <rPr>
        <sz val="12"/>
        <color rgb="FF000000"/>
        <rFont val="Times New Roman"/>
        <family val="1"/>
      </rPr>
      <t xml:space="preserve"> Edition” published by the Institute of Transportation Engineers. </t>
    </r>
  </si>
  <si>
    <t>ITE Trip Rate = PM Peak Hour Vehicle Trip End.</t>
  </si>
  <si>
    <t>PMPHPT (PM Peak Hour Person Trip End) = ITE Trip Rate x 1.68 person trip ends per vehicle trip ends.</t>
  </si>
  <si>
    <t>TRANSPORTATION SDC CALCULATOR</t>
  </si>
  <si>
    <t>TRANSPORTATION SDC CAPITAL PROJECT LIST - 2024</t>
  </si>
  <si>
    <t>Adopted by Council on 2/20/2024 with Ordinance No. 2024-2922.</t>
  </si>
  <si>
    <t>(1) % SDC Eligible indicates percent of project eligible to be funded by SDCs.</t>
  </si>
  <si>
    <t>Transportation SDC by Land Use</t>
  </si>
  <si>
    <t>None</t>
  </si>
  <si>
    <t>Commercial Airport</t>
  </si>
  <si>
    <t>Intermodal Truck Terminal</t>
  </si>
  <si>
    <t>Industrial Park</t>
  </si>
  <si>
    <t>Mini-Warehouse</t>
  </si>
  <si>
    <t>Data Center</t>
  </si>
  <si>
    <t>Residential Condominium/Townhouse</t>
  </si>
  <si>
    <t>Mobile Home Park</t>
  </si>
  <si>
    <t>Assisted Living</t>
  </si>
  <si>
    <t>Hotel</t>
  </si>
  <si>
    <t>Motel</t>
  </si>
  <si>
    <t>Regional Park</t>
  </si>
  <si>
    <t>Golf Course</t>
  </si>
  <si>
    <t>Movie Theater with Matinee</t>
  </si>
  <si>
    <t>Recreational Community Center</t>
  </si>
  <si>
    <t>Elementary School</t>
  </si>
  <si>
    <t>Middle School/Junior High School</t>
  </si>
  <si>
    <t>Library</t>
  </si>
  <si>
    <t>Hospital</t>
  </si>
  <si>
    <t>Nursing Home</t>
  </si>
  <si>
    <t>Medical-Dental Office Building</t>
  </si>
  <si>
    <t>State Motor Vehicles Department</t>
  </si>
  <si>
    <t>United States Post Office</t>
  </si>
  <si>
    <t>Office Park</t>
  </si>
  <si>
    <t>Research and Development Center</t>
  </si>
  <si>
    <t>Business Park</t>
  </si>
  <si>
    <t>Building Materials and Lumber Store</t>
  </si>
  <si>
    <t>Free-Standing Discount Superstore</t>
  </si>
  <si>
    <t>Variety Store</t>
  </si>
  <si>
    <t>Free-Standing Discount Store</t>
  </si>
  <si>
    <t>Hardware/Paint Store</t>
  </si>
  <si>
    <t>Nursery (Garden Center)</t>
  </si>
  <si>
    <t>Specialty Retail Center</t>
  </si>
  <si>
    <t>Automobile Sales</t>
  </si>
  <si>
    <t>Automobile Parts Sales</t>
  </si>
  <si>
    <t>Tire Store</t>
  </si>
  <si>
    <t>Supermarket</t>
  </si>
  <si>
    <t>Convenience Market (Open 24 Hours)</t>
  </si>
  <si>
    <t>Discount Club</t>
  </si>
  <si>
    <t>Home Improvement Superstore</t>
  </si>
  <si>
    <t>Pharmacy/Drugstore without Drive-Through</t>
  </si>
  <si>
    <t>Pharmacy/Drugstore with Drive-Through</t>
  </si>
  <si>
    <t>Furniture Store</t>
  </si>
  <si>
    <t>Walk-in Bank</t>
  </si>
  <si>
    <t>Drive-in Bank</t>
  </si>
  <si>
    <t>Drinking Place</t>
  </si>
  <si>
    <t>High-Turnover (Sit-Down) Restaurant</t>
  </si>
  <si>
    <t>Fast-Food Restaurant without Drive-Through</t>
  </si>
  <si>
    <t>Coffee/Donut Shop without Drive-Through</t>
  </si>
  <si>
    <t>Coffee/Donut Kiosk</t>
  </si>
  <si>
    <t>Gasoline/Service Station</t>
  </si>
  <si>
    <t>Gasoline/Service Station with Convenience Market</t>
  </si>
  <si>
    <t>Gasoline/Service Station with Car Wash</t>
  </si>
  <si>
    <t>ITE Vehicle Trip Rate (1)</t>
  </si>
  <si>
    <t>(1) See Primary Trip Adjustments Tab for trip adjustments as a percentage of the total.</t>
  </si>
  <si>
    <t>Adjusted ITE Vehicle Trip Rate = ITE Vehicle Trip Rate x trip adjustment %.</t>
  </si>
  <si>
    <t>City Construction Factor</t>
  </si>
  <si>
    <t>City $ Eligible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</si>
</sst>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
    <numFmt numFmtId="166" formatCode="_(&quot;$&quot;* #,##0.0000_);_(&quot;$&quot;* \(#,##0.0000\);_(&quot;$&quot;* &quot;-&quot;??_);_(@_)"/>
    <numFmt numFmtId="167" formatCode="_([$$-409]* #,##0.00_);_([$$-409]* \(#,##0.00\);_([$$-409]* &quot;-&quot;??_);_(@_)"/>
    <numFmt numFmtId="168" formatCode="0.0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9"/>
      <color theme="0"/>
      <name val="Arial Narrow"/>
      <family val="2"/>
    </font>
    <font>
      <b/>
      <vertAlign val="superscript"/>
      <sz val="9"/>
      <color theme="0"/>
      <name val="Arial Narrow"/>
      <family val="2"/>
    </font>
    <font>
      <sz val="9"/>
      <color theme="1"/>
      <name val="Arial Narrow"/>
      <family val="2"/>
    </font>
    <font>
      <b/>
      <sz val="9"/>
      <color theme="1"/>
      <name val="Arial Narrow"/>
      <family val="2"/>
    </font>
    <font>
      <sz val="9"/>
      <color indexed="81"/>
      <name val="Tahoma"/>
      <family val="2"/>
    </font>
    <font>
      <b/>
      <sz val="9"/>
      <color indexed="81"/>
      <name val="Tahoma"/>
      <family val="2"/>
    </font>
    <font>
      <sz val="12"/>
      <color theme="1"/>
      <name val="Times New Roman"/>
      <family val="1"/>
    </font>
    <font>
      <sz val="12"/>
      <color rgb="FF000000"/>
      <name val="Times New Roman"/>
      <family val="1"/>
    </font>
    <font>
      <i/>
      <sz val="12"/>
      <color rgb="FF000000"/>
      <name val="Times New Roman"/>
      <family val="1"/>
    </font>
    <font>
      <vertAlign val="superscript"/>
      <sz val="12"/>
      <color rgb="FF000000"/>
      <name val="Times New Roman"/>
      <family val="1"/>
    </font>
    <font>
      <sz val="24"/>
      <color theme="1"/>
      <name val="Calibri"/>
      <family val="2"/>
      <scheme val="minor"/>
    </font>
    <font>
      <i/>
      <sz val="11"/>
      <color theme="1"/>
      <name val="Times New Roman"/>
      <family val="1"/>
    </font>
    <font>
      <sz val="11"/>
      <color theme="1"/>
      <name val="Times New Roman"/>
      <family val="1"/>
    </font>
    <font>
      <b/>
      <sz val="10"/>
      <color theme="1"/>
      <name val="Arial Narrow"/>
      <family val="2"/>
    </font>
  </fonts>
  <fills count="10">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4B575D"/>
        <bgColor indexed="64"/>
      </patternFill>
    </fill>
    <fill>
      <patternFill patternType="solid">
        <fgColor rgb="FFD3D5CF"/>
        <bgColor indexed="64"/>
      </patternFill>
    </fill>
    <fill>
      <patternFill patternType="solid">
        <fgColor rgb="FFB8CBBF"/>
        <bgColor indexed="64"/>
      </patternFill>
    </fill>
    <fill>
      <patternFill patternType="solid">
        <fgColor rgb="FF92D050"/>
        <bgColor indexed="64"/>
      </patternFill>
    </fill>
    <fill>
      <patternFill patternType="solid">
        <fgColor theme="4" tint="0.79998168889431442"/>
        <bgColor indexed="64"/>
      </patternFill>
    </fill>
  </fills>
  <borders count="5">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thin">
        <color theme="0"/>
      </top>
      <bottom style="thin">
        <color theme="0"/>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82">
    <xf numFmtId="0" fontId="0" fillId="0" borderId="0" xfId="0"/>
    <xf numFmtId="0" fontId="2" fillId="0" borderId="0" xfId="0" applyFont="1"/>
    <xf numFmtId="9" fontId="0" fillId="0" borderId="0" xfId="1" applyFont="1"/>
    <xf numFmtId="0" fontId="0" fillId="2" borderId="0" xfId="0" applyFill="1"/>
    <xf numFmtId="0" fontId="3" fillId="0" borderId="0" xfId="0" applyFont="1" applyAlignment="1">
      <alignment horizontal="left"/>
    </xf>
    <xf numFmtId="14" fontId="3" fillId="0" borderId="0" xfId="0" applyNumberFormat="1" applyFont="1" applyAlignment="1">
      <alignment horizontal="center"/>
    </xf>
    <xf numFmtId="43" fontId="0" fillId="0" borderId="0" xfId="2" applyFont="1" applyFill="1" applyBorder="1"/>
    <xf numFmtId="0" fontId="0" fillId="0" borderId="0" xfId="0" applyAlignment="1">
      <alignment horizontal="left"/>
    </xf>
    <xf numFmtId="14" fontId="0" fillId="0" borderId="0" xfId="0" applyNumberFormat="1" applyAlignment="1">
      <alignment horizontal="center"/>
    </xf>
    <xf numFmtId="0" fontId="0" fillId="0" borderId="1" xfId="0" applyBorder="1"/>
    <xf numFmtId="14" fontId="0" fillId="0" borderId="1" xfId="0" applyNumberFormat="1" applyBorder="1" applyAlignment="1">
      <alignment horizontal="center"/>
    </xf>
    <xf numFmtId="43" fontId="0" fillId="0" borderId="1" xfId="2" applyFont="1" applyFill="1" applyBorder="1"/>
    <xf numFmtId="14" fontId="3" fillId="0" borderId="1" xfId="0" applyNumberFormat="1" applyFont="1" applyBorder="1" applyAlignment="1">
      <alignment horizontal="center"/>
    </xf>
    <xf numFmtId="43" fontId="0" fillId="0" borderId="0" xfId="0" applyNumberFormat="1"/>
    <xf numFmtId="164" fontId="0" fillId="0" borderId="0" xfId="3" applyNumberFormat="1" applyFont="1" applyBorder="1"/>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164" fontId="4" fillId="0" borderId="0" xfId="3" applyNumberFormat="1" applyFont="1" applyBorder="1" applyAlignment="1">
      <alignment horizontal="center" shrinkToFit="1"/>
    </xf>
    <xf numFmtId="10" fontId="4" fillId="0" borderId="0" xfId="0" applyNumberFormat="1" applyFont="1" applyAlignment="1">
      <alignment horizontal="center" shrinkToFit="1"/>
    </xf>
    <xf numFmtId="0" fontId="0" fillId="0" borderId="0" xfId="0" applyAlignment="1">
      <alignment wrapText="1"/>
    </xf>
    <xf numFmtId="164" fontId="0" fillId="0" borderId="0" xfId="0" applyNumberFormat="1"/>
    <xf numFmtId="0" fontId="0" fillId="3" borderId="0" xfId="0" applyFill="1"/>
    <xf numFmtId="0" fontId="3" fillId="3" borderId="0" xfId="0" applyFont="1" applyFill="1" applyAlignment="1">
      <alignment horizontal="left" vertical="center" wrapText="1"/>
    </xf>
    <xf numFmtId="0" fontId="3" fillId="3" borderId="0" xfId="0" applyFont="1" applyFill="1" applyAlignment="1">
      <alignment horizontal="left" vertical="top" wrapText="1"/>
    </xf>
    <xf numFmtId="164" fontId="4" fillId="3" borderId="0" xfId="3" applyNumberFormat="1" applyFont="1" applyFill="1" applyBorder="1" applyAlignment="1">
      <alignment horizontal="center" shrinkToFit="1"/>
    </xf>
    <xf numFmtId="10" fontId="4" fillId="3" borderId="0" xfId="0" applyNumberFormat="1" applyFont="1" applyFill="1" applyAlignment="1">
      <alignment horizontal="center" shrinkToFit="1"/>
    </xf>
    <xf numFmtId="164" fontId="0" fillId="3" borderId="0" xfId="3" applyNumberFormat="1" applyFont="1" applyFill="1" applyBorder="1"/>
    <xf numFmtId="0" fontId="0" fillId="3" borderId="0" xfId="0" applyFill="1" applyAlignment="1">
      <alignment horizontal="left" vertical="top" wrapText="1"/>
    </xf>
    <xf numFmtId="0" fontId="3" fillId="4" borderId="0" xfId="0" applyFont="1" applyFill="1" applyAlignment="1">
      <alignment horizontal="left" vertical="center" wrapText="1"/>
    </xf>
    <xf numFmtId="0" fontId="3" fillId="4" borderId="0" xfId="0" applyFont="1" applyFill="1" applyAlignment="1">
      <alignment horizontal="left" vertical="top" wrapText="1"/>
    </xf>
    <xf numFmtId="164" fontId="4" fillId="4" borderId="0" xfId="3" applyNumberFormat="1" applyFont="1" applyFill="1" applyBorder="1" applyAlignment="1">
      <alignment horizontal="center" shrinkToFit="1"/>
    </xf>
    <xf numFmtId="10" fontId="4" fillId="4" borderId="0" xfId="0" applyNumberFormat="1" applyFont="1" applyFill="1" applyAlignment="1">
      <alignment horizontal="center" shrinkToFit="1"/>
    </xf>
    <xf numFmtId="164" fontId="0" fillId="4" borderId="0" xfId="3" applyNumberFormat="1" applyFont="1" applyFill="1" applyBorder="1"/>
    <xf numFmtId="0" fontId="0" fillId="4" borderId="0" xfId="0" applyFill="1" applyAlignment="1">
      <alignment horizontal="left" vertical="top" wrapText="1"/>
    </xf>
    <xf numFmtId="44" fontId="0" fillId="0" borderId="0" xfId="3" applyFont="1"/>
    <xf numFmtId="164" fontId="0" fillId="0" borderId="0" xfId="3" applyNumberFormat="1" applyFont="1"/>
    <xf numFmtId="44" fontId="2" fillId="0" borderId="0" xfId="3" applyFont="1"/>
    <xf numFmtId="0" fontId="2" fillId="0" borderId="0" xfId="0" applyFont="1" applyAlignment="1">
      <alignment horizontal="right"/>
    </xf>
    <xf numFmtId="0" fontId="7" fillId="6" borderId="2" xfId="0" applyFont="1" applyFill="1" applyBorder="1"/>
    <xf numFmtId="4" fontId="7" fillId="6" borderId="2" xfId="0" applyNumberFormat="1" applyFont="1" applyFill="1" applyBorder="1"/>
    <xf numFmtId="9" fontId="7" fillId="6" borderId="2" xfId="1" applyFont="1" applyFill="1" applyBorder="1"/>
    <xf numFmtId="0" fontId="7" fillId="7" borderId="2" xfId="0" applyFont="1" applyFill="1" applyBorder="1"/>
    <xf numFmtId="4" fontId="7" fillId="7" borderId="2" xfId="0" applyNumberFormat="1" applyFont="1" applyFill="1" applyBorder="1"/>
    <xf numFmtId="9" fontId="7" fillId="7" borderId="2" xfId="1" applyFont="1" applyFill="1" applyBorder="1"/>
    <xf numFmtId="0" fontId="5" fillId="5" borderId="2" xfId="0" applyFont="1" applyFill="1" applyBorder="1" applyAlignment="1">
      <alignment horizontal="center" wrapText="1"/>
    </xf>
    <xf numFmtId="42" fontId="5" fillId="5" borderId="2" xfId="0" applyNumberFormat="1" applyFont="1" applyFill="1" applyBorder="1" applyAlignment="1">
      <alignment horizontal="center" wrapText="1"/>
    </xf>
    <xf numFmtId="0" fontId="5" fillId="5" borderId="3" xfId="0" applyFont="1" applyFill="1" applyBorder="1" applyAlignment="1">
      <alignment horizontal="center" wrapText="1"/>
    </xf>
    <xf numFmtId="0" fontId="0" fillId="0" borderId="0" xfId="0" applyAlignment="1">
      <alignment horizontal="right" indent="1"/>
    </xf>
    <xf numFmtId="0" fontId="0" fillId="0" borderId="0" xfId="0" applyAlignment="1">
      <alignment horizontal="right"/>
    </xf>
    <xf numFmtId="164" fontId="2" fillId="0" borderId="0" xfId="0" applyNumberFormat="1" applyFont="1"/>
    <xf numFmtId="165" fontId="1" fillId="0" borderId="2" xfId="2" applyNumberFormat="1" applyFont="1" applyFill="1" applyBorder="1" applyAlignment="1">
      <alignment horizontal="center"/>
    </xf>
    <xf numFmtId="165" fontId="8" fillId="0" borderId="4" xfId="2" applyNumberFormat="1" applyFont="1" applyFill="1" applyBorder="1"/>
    <xf numFmtId="0" fontId="0" fillId="0" borderId="2" xfId="0" applyBorder="1" applyAlignment="1">
      <alignment horizontal="center"/>
    </xf>
    <xf numFmtId="44" fontId="0" fillId="0" borderId="2" xfId="0" applyNumberFormat="1" applyBorder="1"/>
    <xf numFmtId="44" fontId="1" fillId="0" borderId="2" xfId="3" applyFont="1" applyFill="1" applyBorder="1"/>
    <xf numFmtId="0" fontId="0" fillId="9" borderId="0" xfId="0" applyFill="1" applyAlignment="1">
      <alignment horizontal="center"/>
    </xf>
    <xf numFmtId="44" fontId="0" fillId="0" borderId="0" xfId="0" applyNumberFormat="1"/>
    <xf numFmtId="4" fontId="0" fillId="0" borderId="0" xfId="0" applyNumberFormat="1" applyAlignment="1">
      <alignment horizontal="center"/>
    </xf>
    <xf numFmtId="0" fontId="0" fillId="0" borderId="0" xfId="0" applyAlignment="1">
      <alignment horizontal="center" vertical="center"/>
    </xf>
    <xf numFmtId="167" fontId="0" fillId="0" borderId="0" xfId="0" applyNumberFormat="1" applyAlignment="1">
      <alignment horizontal="center" vertical="center"/>
    </xf>
    <xf numFmtId="0" fontId="0" fillId="0" borderId="0" xfId="0" quotePrefix="1" applyAlignment="1">
      <alignment horizontal="center" vertical="center"/>
    </xf>
    <xf numFmtId="166" fontId="0" fillId="0" borderId="0" xfId="0" applyNumberFormat="1"/>
    <xf numFmtId="168" fontId="0" fillId="0" borderId="0" xfId="0" applyNumberFormat="1"/>
    <xf numFmtId="0" fontId="12" fillId="0" borderId="0" xfId="0" applyFont="1" applyAlignment="1">
      <alignment vertical="center"/>
    </xf>
    <xf numFmtId="0" fontId="11" fillId="0" borderId="0" xfId="0" applyFont="1"/>
    <xf numFmtId="0" fontId="15" fillId="0" borderId="0" xfId="0" applyFont="1"/>
    <xf numFmtId="0" fontId="0" fillId="0" borderId="0" xfId="0" applyAlignment="1">
      <alignment horizontal="left" vertical="center"/>
    </xf>
    <xf numFmtId="0" fontId="16" fillId="0" borderId="0" xfId="0" applyFont="1" applyAlignment="1">
      <alignment vertical="center"/>
    </xf>
    <xf numFmtId="44" fontId="2" fillId="8" borderId="0" xfId="3" applyFont="1" applyFill="1"/>
    <xf numFmtId="0" fontId="0" fillId="9" borderId="2" xfId="0" applyFill="1" applyBorder="1" applyAlignment="1" applyProtection="1">
      <alignment horizontal="center"/>
      <protection locked="0"/>
    </xf>
    <xf numFmtId="0" fontId="17" fillId="0" borderId="0" xfId="0" applyFont="1" applyAlignment="1">
      <alignment vertical="center"/>
    </xf>
    <xf numFmtId="0" fontId="18" fillId="0" borderId="0" xfId="0" applyFont="1" applyAlignment="1">
      <alignment horizontal="left"/>
    </xf>
    <xf numFmtId="42" fontId="18" fillId="0" borderId="0" xfId="0" applyNumberFormat="1" applyFont="1" applyAlignment="1">
      <alignment horizontal="centerContinuous"/>
    </xf>
    <xf numFmtId="0" fontId="5" fillId="5" borderId="2" xfId="0" applyFont="1" applyFill="1" applyBorder="1" applyAlignment="1">
      <alignment wrapText="1"/>
    </xf>
    <xf numFmtId="42" fontId="5" fillId="5" borderId="2" xfId="0" applyNumberFormat="1" applyFont="1" applyFill="1" applyBorder="1" applyAlignment="1">
      <alignment wrapText="1"/>
    </xf>
    <xf numFmtId="0" fontId="5" fillId="5" borderId="2" xfId="0" applyFont="1" applyFill="1" applyBorder="1" applyAlignment="1">
      <alignment horizontal="right" wrapText="1"/>
    </xf>
    <xf numFmtId="0" fontId="0" fillId="9" borderId="0" xfId="0" applyFill="1" applyAlignment="1" applyProtection="1">
      <alignment horizontal="center" vertical="center"/>
      <protection locked="0"/>
    </xf>
    <xf numFmtId="0" fontId="7" fillId="9" borderId="2" xfId="2" applyNumberFormat="1" applyFont="1" applyFill="1" applyBorder="1" applyAlignment="1" applyProtection="1">
      <alignment horizontal="center"/>
      <protection locked="0"/>
    </xf>
    <xf numFmtId="0" fontId="12" fillId="0" borderId="0" xfId="0" applyFont="1" applyAlignment="1">
      <alignment horizontal="left" vertical="center" wrapText="1"/>
    </xf>
  </cellXfs>
  <cellStyles count="4">
    <cellStyle name="Comma" xfId="2" builtinId="3"/>
    <cellStyle name="Currency" xfId="3"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Kaaren Hofmann" id="{B5CEDFA1-9AEB-4A1B-A77E-A6D91F21EA3E}" userId="S::Hofmann@newbergoregon.gov::dde2db29-f38d-4777-ac25-c30e564469cf"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7-14T19:22:31.98" personId="{B5CEDFA1-9AEB-4A1B-A77E-A6D91F21EA3E}" id="{373E5188-0598-4C4A-9C7A-6D0F524C0F1F}">
    <text>Existing Population = 25767</text>
  </threadedComment>
  <threadedComment ref="J10" dT="2023-07-14T19:22:59.49" personId="{B5CEDFA1-9AEB-4A1B-A77E-A6D91F21EA3E}" id="{DC19E5D1-4D55-4C7C-B790-988126968D0A}">
    <text>Population Estimate 32780</text>
  </threadedComment>
</ThreadedComments>
</file>

<file path=xl/threadedComments/threadedComment2.xml><?xml version="1.0" encoding="utf-8"?>
<ThreadedComments xmlns="http://schemas.microsoft.com/office/spreadsheetml/2018/threadedcomments" xmlns:x="http://schemas.openxmlformats.org/spreadsheetml/2006/main">
  <threadedComment ref="D32" dT="2023-07-14T18:55:22.35" personId="{B5CEDFA1-9AEB-4A1B-A77E-A6D91F21EA3E}" id="{D7E235B1-6AB9-48A8-B1FB-E31482B340E6}">
    <text>Cost reduced to approximately 1290 lf of 1/2 street improvement.</text>
  </threadedComment>
  <threadedComment ref="D68" dT="2023-07-14T18:48:37.44" personId="{B5CEDFA1-9AEB-4A1B-A77E-A6D91F21EA3E}" id="{2E2053F4-8158-468C-BAA3-54C71D85C64A}">
    <text>Reduced by half since a portion of the project is completed.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BECCE-1B35-4B1F-A023-CDA94A657A1B}">
  <dimension ref="A1:N43"/>
  <sheetViews>
    <sheetView zoomScale="75" zoomScaleNormal="75" workbookViewId="0">
      <selection activeCell="L36" sqref="L36"/>
    </sheetView>
  </sheetViews>
  <sheetFormatPr defaultRowHeight="15" x14ac:dyDescent="0.25"/>
  <cols>
    <col min="1" max="1" width="5.28515625" customWidth="1"/>
    <col min="2" max="2" width="27.28515625" customWidth="1"/>
    <col min="4" max="4" width="9.85546875" customWidth="1"/>
    <col min="5" max="5" width="11.140625" customWidth="1"/>
    <col min="6" max="6" width="10.42578125" customWidth="1"/>
    <col min="7" max="7" width="10.28515625" customWidth="1"/>
    <col min="8" max="8" width="13.5703125" customWidth="1"/>
    <col min="9" max="9" width="10.28515625" customWidth="1"/>
    <col min="10" max="10" width="15.85546875" customWidth="1"/>
    <col min="14" max="14" width="14.7109375" customWidth="1"/>
  </cols>
  <sheetData>
    <row r="1" spans="1:14" ht="31.5" x14ac:dyDescent="0.5">
      <c r="B1" s="68" t="s">
        <v>832</v>
      </c>
    </row>
    <row r="3" spans="1:14" ht="56.25" x14ac:dyDescent="0.25">
      <c r="A3" s="47" t="s">
        <v>772</v>
      </c>
      <c r="B3" s="48" t="s">
        <v>773</v>
      </c>
      <c r="C3" s="48" t="s">
        <v>774</v>
      </c>
      <c r="D3" s="47" t="s">
        <v>775</v>
      </c>
      <c r="E3" s="47" t="s">
        <v>776</v>
      </c>
      <c r="F3" s="47" t="s">
        <v>777</v>
      </c>
      <c r="G3" s="47" t="s">
        <v>778</v>
      </c>
      <c r="H3" s="49" t="s">
        <v>795</v>
      </c>
      <c r="I3" s="49" t="s">
        <v>794</v>
      </c>
      <c r="J3" s="49" t="s">
        <v>797</v>
      </c>
      <c r="N3" s="17"/>
    </row>
    <row r="5" spans="1:14" x14ac:dyDescent="0.25">
      <c r="A5" s="41">
        <v>110</v>
      </c>
      <c r="B5" s="41" t="s">
        <v>779</v>
      </c>
      <c r="C5" s="41" t="s">
        <v>780</v>
      </c>
      <c r="D5" s="42">
        <v>1.08</v>
      </c>
      <c r="E5" s="43">
        <v>1</v>
      </c>
      <c r="F5" s="42">
        <f t="shared" ref="F5:F18" si="0">D5*E5</f>
        <v>1.08</v>
      </c>
      <c r="G5" s="42">
        <f>F5*1.68</f>
        <v>1.8144</v>
      </c>
      <c r="H5" s="72">
        <v>0</v>
      </c>
      <c r="I5" s="55" t="s">
        <v>796</v>
      </c>
      <c r="J5" s="56">
        <f>H5/1000*'Charge Analysis'!C21*G5*M27</f>
        <v>0</v>
      </c>
      <c r="N5" s="37"/>
    </row>
    <row r="6" spans="1:14" x14ac:dyDescent="0.25">
      <c r="A6" s="41">
        <v>140</v>
      </c>
      <c r="B6" s="41" t="s">
        <v>781</v>
      </c>
      <c r="C6" s="41" t="s">
        <v>780</v>
      </c>
      <c r="D6" s="42">
        <v>0.75</v>
      </c>
      <c r="E6" s="43">
        <v>1</v>
      </c>
      <c r="F6" s="42">
        <f t="shared" si="0"/>
        <v>0.75</v>
      </c>
      <c r="G6" s="42">
        <f t="shared" ref="G6:G16" si="1">F6*1.68</f>
        <v>1.26</v>
      </c>
      <c r="H6" s="72">
        <v>0</v>
      </c>
      <c r="I6" s="55" t="s">
        <v>796</v>
      </c>
      <c r="J6" s="56">
        <f>H6/1000*'Charge Analysis'!C21*G6*M27</f>
        <v>0</v>
      </c>
      <c r="N6" s="37"/>
    </row>
    <row r="7" spans="1:14" x14ac:dyDescent="0.25">
      <c r="A7" s="44">
        <v>210</v>
      </c>
      <c r="B7" s="44" t="s">
        <v>782</v>
      </c>
      <c r="C7" s="44" t="s">
        <v>783</v>
      </c>
      <c r="D7" s="45">
        <v>1.02</v>
      </c>
      <c r="E7" s="46">
        <v>1</v>
      </c>
      <c r="F7" s="45">
        <f t="shared" si="0"/>
        <v>1.02</v>
      </c>
      <c r="G7" s="45">
        <f t="shared" si="1"/>
        <v>1.7136</v>
      </c>
      <c r="H7" s="55" t="s">
        <v>796</v>
      </c>
      <c r="I7" s="72">
        <v>0</v>
      </c>
      <c r="J7" s="56">
        <f>I7*'Charge Analysis'!C21*G7*M27</f>
        <v>0</v>
      </c>
      <c r="N7" s="37"/>
    </row>
    <row r="8" spans="1:14" x14ac:dyDescent="0.25">
      <c r="A8" s="41">
        <v>220</v>
      </c>
      <c r="B8" s="41" t="s">
        <v>784</v>
      </c>
      <c r="C8" s="41" t="s">
        <v>783</v>
      </c>
      <c r="D8" s="42">
        <v>0.67</v>
      </c>
      <c r="E8" s="43">
        <v>1</v>
      </c>
      <c r="F8" s="42">
        <f t="shared" si="0"/>
        <v>0.67</v>
      </c>
      <c r="G8" s="42">
        <f t="shared" si="1"/>
        <v>1.1255999999999999</v>
      </c>
      <c r="H8" s="55" t="s">
        <v>796</v>
      </c>
      <c r="I8" s="72">
        <v>0</v>
      </c>
      <c r="J8" s="56">
        <f>I8*'Charge Analysis'!C21*G8*M27</f>
        <v>0</v>
      </c>
      <c r="N8" s="37"/>
    </row>
    <row r="9" spans="1:14" x14ac:dyDescent="0.25">
      <c r="A9" s="44">
        <v>492</v>
      </c>
      <c r="B9" s="44" t="s">
        <v>785</v>
      </c>
      <c r="C9" s="44" t="s">
        <v>780</v>
      </c>
      <c r="D9" s="45">
        <v>4.0599999999999996</v>
      </c>
      <c r="E9" s="46">
        <v>1</v>
      </c>
      <c r="F9" s="45">
        <f t="shared" si="0"/>
        <v>4.0599999999999996</v>
      </c>
      <c r="G9" s="45">
        <f t="shared" si="1"/>
        <v>6.8207999999999993</v>
      </c>
      <c r="H9" s="72">
        <v>0</v>
      </c>
      <c r="I9" s="55" t="s">
        <v>796</v>
      </c>
      <c r="J9" s="56">
        <f>H9/1000*'Charge Analysis'!C21*G9*M27</f>
        <v>0</v>
      </c>
      <c r="N9" s="37"/>
    </row>
    <row r="10" spans="1:14" x14ac:dyDescent="0.25">
      <c r="A10" s="44">
        <v>530</v>
      </c>
      <c r="B10" s="44" t="s">
        <v>786</v>
      </c>
      <c r="C10" s="44" t="s">
        <v>780</v>
      </c>
      <c r="D10" s="45">
        <v>2.12</v>
      </c>
      <c r="E10" s="46">
        <v>0.59</v>
      </c>
      <c r="F10" s="45">
        <f t="shared" si="0"/>
        <v>1.2507999999999999</v>
      </c>
      <c r="G10" s="45">
        <f t="shared" si="1"/>
        <v>2.1013439999999997</v>
      </c>
      <c r="H10" s="72">
        <v>0</v>
      </c>
      <c r="I10" s="55" t="s">
        <v>796</v>
      </c>
      <c r="J10" s="56">
        <f>H10/1000*'Charge Analysis'!C21*G10*M27</f>
        <v>0</v>
      </c>
      <c r="N10" s="37"/>
    </row>
    <row r="11" spans="1:14" x14ac:dyDescent="0.25">
      <c r="A11" s="41">
        <v>540</v>
      </c>
      <c r="B11" s="41" t="s">
        <v>787</v>
      </c>
      <c r="C11" s="41" t="s">
        <v>780</v>
      </c>
      <c r="D11" s="42">
        <v>2.64</v>
      </c>
      <c r="E11" s="43">
        <v>1</v>
      </c>
      <c r="F11" s="42">
        <f t="shared" si="0"/>
        <v>2.64</v>
      </c>
      <c r="G11" s="42">
        <f t="shared" si="1"/>
        <v>4.4352</v>
      </c>
      <c r="H11" s="72">
        <v>0</v>
      </c>
      <c r="I11" s="55" t="s">
        <v>796</v>
      </c>
      <c r="J11" s="56">
        <f>H11/1000*'Charge Analysis'!C21*G11*M27</f>
        <v>0</v>
      </c>
      <c r="N11" s="37"/>
    </row>
    <row r="12" spans="1:14" x14ac:dyDescent="0.25">
      <c r="A12" s="44">
        <v>560</v>
      </c>
      <c r="B12" s="44" t="s">
        <v>788</v>
      </c>
      <c r="C12" s="44" t="s">
        <v>780</v>
      </c>
      <c r="D12" s="45">
        <v>0.94</v>
      </c>
      <c r="E12" s="46">
        <v>1</v>
      </c>
      <c r="F12" s="45">
        <f t="shared" si="0"/>
        <v>0.94</v>
      </c>
      <c r="G12" s="45">
        <f t="shared" si="1"/>
        <v>1.5791999999999999</v>
      </c>
      <c r="H12" s="72">
        <v>0</v>
      </c>
      <c r="I12" s="55" t="s">
        <v>796</v>
      </c>
      <c r="J12" s="56">
        <f>H12/1000*'Charge Analysis'!C21*G12*M27</f>
        <v>0</v>
      </c>
      <c r="N12" s="37"/>
    </row>
    <row r="13" spans="1:14" x14ac:dyDescent="0.25">
      <c r="A13" s="41">
        <v>710</v>
      </c>
      <c r="B13" s="41" t="s">
        <v>789</v>
      </c>
      <c r="C13" s="41" t="s">
        <v>780</v>
      </c>
      <c r="D13" s="42">
        <v>1.49</v>
      </c>
      <c r="E13" s="43">
        <v>1</v>
      </c>
      <c r="F13" s="42">
        <f t="shared" si="0"/>
        <v>1.49</v>
      </c>
      <c r="G13" s="42">
        <f t="shared" si="1"/>
        <v>2.5032000000000001</v>
      </c>
      <c r="H13" s="72">
        <v>0</v>
      </c>
      <c r="I13" s="55" t="s">
        <v>796</v>
      </c>
      <c r="J13" s="56">
        <f>H13/1000*'Charge Analysis'!C21*G13*M27</f>
        <v>0</v>
      </c>
      <c r="N13" s="37"/>
    </row>
    <row r="14" spans="1:14" x14ac:dyDescent="0.25">
      <c r="A14" s="44">
        <v>820</v>
      </c>
      <c r="B14" s="44" t="s">
        <v>790</v>
      </c>
      <c r="C14" s="44" t="s">
        <v>791</v>
      </c>
      <c r="D14" s="45">
        <v>3.71</v>
      </c>
      <c r="E14" s="46">
        <v>0.50139999999999996</v>
      </c>
      <c r="F14" s="45">
        <f t="shared" si="0"/>
        <v>1.8601939999999999</v>
      </c>
      <c r="G14" s="45">
        <f t="shared" si="1"/>
        <v>3.1251259199999999</v>
      </c>
      <c r="H14" s="72">
        <v>0</v>
      </c>
      <c r="I14" s="55" t="s">
        <v>796</v>
      </c>
      <c r="J14" s="56">
        <f>H14/1000*'Charge Analysis'!C21*G14*M27</f>
        <v>0</v>
      </c>
      <c r="N14" s="37"/>
    </row>
    <row r="15" spans="1:14" x14ac:dyDescent="0.25">
      <c r="A15" s="44">
        <v>934</v>
      </c>
      <c r="B15" s="44" t="s">
        <v>792</v>
      </c>
      <c r="C15" s="44" t="s">
        <v>780</v>
      </c>
      <c r="D15" s="45">
        <v>47.3</v>
      </c>
      <c r="E15" s="46">
        <v>0.4094444444444445</v>
      </c>
      <c r="F15" s="45">
        <f t="shared" si="0"/>
        <v>19.366722222222222</v>
      </c>
      <c r="G15" s="45">
        <f t="shared" si="1"/>
        <v>32.536093333333334</v>
      </c>
      <c r="H15" s="72">
        <v>0</v>
      </c>
      <c r="I15" s="55" t="s">
        <v>796</v>
      </c>
      <c r="J15" s="56">
        <f>H15/1000*'Charge Analysis'!C21*G15*M27</f>
        <v>0</v>
      </c>
      <c r="N15" s="37"/>
    </row>
    <row r="16" spans="1:14" x14ac:dyDescent="0.25">
      <c r="A16" s="44">
        <v>937</v>
      </c>
      <c r="B16" s="44" t="s">
        <v>793</v>
      </c>
      <c r="C16" s="44" t="s">
        <v>780</v>
      </c>
      <c r="D16" s="45">
        <v>36.159999999999997</v>
      </c>
      <c r="E16" s="46">
        <v>0.4094444444444445</v>
      </c>
      <c r="F16" s="45">
        <f t="shared" si="0"/>
        <v>14.805511111111112</v>
      </c>
      <c r="G16" s="45">
        <f t="shared" si="1"/>
        <v>24.873258666666668</v>
      </c>
      <c r="H16" s="72">
        <v>0</v>
      </c>
      <c r="I16" s="55" t="s">
        <v>796</v>
      </c>
      <c r="J16" s="56">
        <f>H16/1000*'Charge Analysis'!C21*G16*M27</f>
        <v>0</v>
      </c>
      <c r="N16" s="37"/>
    </row>
    <row r="17" spans="1:14" x14ac:dyDescent="0.25">
      <c r="A17" s="41">
        <v>565</v>
      </c>
      <c r="B17" s="41" t="s">
        <v>807</v>
      </c>
      <c r="C17" s="41" t="s">
        <v>780</v>
      </c>
      <c r="D17" s="42">
        <v>13.75</v>
      </c>
      <c r="E17" s="43">
        <v>0.33000000000000007</v>
      </c>
      <c r="F17" s="42">
        <f t="shared" si="0"/>
        <v>4.5375000000000014</v>
      </c>
      <c r="G17" s="42">
        <f>F17*1.68</f>
        <v>7.623000000000002</v>
      </c>
      <c r="H17" s="80">
        <v>0</v>
      </c>
      <c r="I17" s="53" t="s">
        <v>796</v>
      </c>
      <c r="J17" s="57">
        <f>H17/1000*'Charge Analysis'!C21*G17*M27</f>
        <v>0</v>
      </c>
      <c r="K17" s="54"/>
      <c r="N17" s="37"/>
    </row>
    <row r="18" spans="1:14" x14ac:dyDescent="0.25">
      <c r="A18" s="41">
        <v>931</v>
      </c>
      <c r="B18" s="41" t="s">
        <v>808</v>
      </c>
      <c r="C18" s="41" t="s">
        <v>780</v>
      </c>
      <c r="D18" s="42">
        <v>9.02</v>
      </c>
      <c r="E18" s="43">
        <v>0.42500000000000004</v>
      </c>
      <c r="F18" s="42">
        <f t="shared" si="0"/>
        <v>3.8335000000000004</v>
      </c>
      <c r="G18" s="42">
        <f>F18*1.68</f>
        <v>6.4402800000000004</v>
      </c>
      <c r="H18" s="80">
        <v>0</v>
      </c>
      <c r="I18" s="53" t="s">
        <v>796</v>
      </c>
      <c r="J18" s="57">
        <f>H18/1000*'Charge Analysis'!C21*G18*M27</f>
        <v>0</v>
      </c>
      <c r="N18" s="37"/>
    </row>
    <row r="20" spans="1:14" x14ac:dyDescent="0.25">
      <c r="B20" s="58" t="s">
        <v>817</v>
      </c>
    </row>
    <row r="22" spans="1:14" ht="15.75" x14ac:dyDescent="0.25">
      <c r="B22" s="66" t="s">
        <v>821</v>
      </c>
    </row>
    <row r="23" spans="1:14" ht="15.75" x14ac:dyDescent="0.25">
      <c r="B23" s="67" t="s">
        <v>820</v>
      </c>
    </row>
    <row r="25" spans="1:14" ht="15.75" x14ac:dyDescent="0.25">
      <c r="B25" s="67" t="s">
        <v>824</v>
      </c>
    </row>
    <row r="27" spans="1:14" ht="15.75" x14ac:dyDescent="0.25">
      <c r="B27" s="66" t="s">
        <v>828</v>
      </c>
      <c r="L27" t="s">
        <v>816</v>
      </c>
      <c r="M27">
        <v>1</v>
      </c>
    </row>
    <row r="28" spans="1:14" ht="15.75" x14ac:dyDescent="0.25">
      <c r="B28" s="67"/>
    </row>
    <row r="29" spans="1:14" x14ac:dyDescent="0.25">
      <c r="D29" t="s">
        <v>826</v>
      </c>
    </row>
    <row r="30" spans="1:14" x14ac:dyDescent="0.25">
      <c r="D30" s="15" t="s">
        <v>890</v>
      </c>
    </row>
    <row r="31" spans="1:14" x14ac:dyDescent="0.25">
      <c r="B31" s="15" t="s">
        <v>774</v>
      </c>
      <c r="D31" t="s">
        <v>822</v>
      </c>
      <c r="F31" s="15" t="s">
        <v>823</v>
      </c>
      <c r="H31" s="15" t="s">
        <v>825</v>
      </c>
      <c r="J31" s="15" t="s">
        <v>827</v>
      </c>
    </row>
    <row r="32" spans="1:14" x14ac:dyDescent="0.25">
      <c r="B32" s="79"/>
      <c r="C32" s="61" t="s">
        <v>818</v>
      </c>
      <c r="D32" s="79"/>
      <c r="E32" s="61" t="s">
        <v>818</v>
      </c>
      <c r="F32" s="61">
        <v>1.68</v>
      </c>
      <c r="G32" s="61" t="s">
        <v>818</v>
      </c>
      <c r="H32" s="62">
        <f>+'Charge Analysis'!C21</f>
        <v>3656.6739835592093</v>
      </c>
      <c r="I32" s="63" t="s">
        <v>819</v>
      </c>
      <c r="J32" s="62">
        <f>+B32*D32*F32*H32</f>
        <v>0</v>
      </c>
    </row>
    <row r="34" spans="2:10" ht="36" customHeight="1" x14ac:dyDescent="0.25">
      <c r="B34" s="81" t="s">
        <v>829</v>
      </c>
      <c r="C34" s="81"/>
      <c r="D34" s="81"/>
      <c r="E34" s="81"/>
      <c r="F34" s="81"/>
      <c r="G34" s="81"/>
      <c r="H34" s="81"/>
      <c r="I34" s="81"/>
      <c r="J34" s="81"/>
    </row>
    <row r="36" spans="2:10" ht="15.75" x14ac:dyDescent="0.25">
      <c r="B36" s="66" t="s">
        <v>830</v>
      </c>
    </row>
    <row r="38" spans="2:10" ht="15.75" x14ac:dyDescent="0.25">
      <c r="B38" s="66" t="s">
        <v>831</v>
      </c>
    </row>
    <row r="40" spans="2:10" ht="15.75" x14ac:dyDescent="0.25">
      <c r="B40" s="67" t="s">
        <v>891</v>
      </c>
    </row>
    <row r="41" spans="2:10" x14ac:dyDescent="0.25">
      <c r="B41" t="s">
        <v>892</v>
      </c>
    </row>
    <row r="43" spans="2:10" x14ac:dyDescent="0.25">
      <c r="E43" s="2"/>
    </row>
  </sheetData>
  <sheetProtection algorithmName="SHA-512" hashValue="OAOMf+35jiW2Cec5/12P9zuC/KSM1o0GYdtXecFPVAZiZVQHp+pMUTVbBtVCbOqLepC2Fgov9za22Tbi/WaqXA==" saltValue="L8USseprt898GQFjEArhcQ==" spinCount="100000" sheet="1" objects="1" scenarios="1"/>
  <mergeCells count="1">
    <mergeCell ref="B34:J34"/>
  </mergeCells>
  <pageMargins left="0.7" right="0.7" top="0.75" bottom="0.75" header="0.3" footer="0.3"/>
  <pageSetup scale="75" orientation="portrait" horizontalDpi="90" verticalDpi="90"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B3142-5629-4380-9879-BA2E308C4225}">
  <dimension ref="B2:D70"/>
  <sheetViews>
    <sheetView tabSelected="1" workbookViewId="0">
      <selection activeCell="D3" sqref="D3"/>
    </sheetView>
  </sheetViews>
  <sheetFormatPr defaultRowHeight="15" x14ac:dyDescent="0.25"/>
  <cols>
    <col min="3" max="3" width="25.42578125" customWidth="1"/>
    <col min="4" max="4" width="19.5703125" customWidth="1"/>
  </cols>
  <sheetData>
    <row r="2" spans="2:4" x14ac:dyDescent="0.25">
      <c r="B2" s="74" t="s">
        <v>836</v>
      </c>
      <c r="C2" s="75"/>
    </row>
    <row r="3" spans="2:4" ht="25.5" customHeight="1" x14ac:dyDescent="0.25">
      <c r="B3" s="76" t="s">
        <v>772</v>
      </c>
      <c r="C3" s="77" t="s">
        <v>773</v>
      </c>
      <c r="D3" s="78" t="s">
        <v>776</v>
      </c>
    </row>
    <row r="4" spans="2:4" x14ac:dyDescent="0.25">
      <c r="B4" s="41"/>
      <c r="C4" s="41" t="s">
        <v>837</v>
      </c>
      <c r="D4" s="43"/>
    </row>
    <row r="5" spans="2:4" x14ac:dyDescent="0.25">
      <c r="B5" s="41">
        <v>21</v>
      </c>
      <c r="C5" s="41" t="s">
        <v>838</v>
      </c>
      <c r="D5" s="43">
        <v>1</v>
      </c>
    </row>
    <row r="6" spans="2:4" x14ac:dyDescent="0.25">
      <c r="B6" s="44">
        <v>30</v>
      </c>
      <c r="C6" s="44" t="s">
        <v>839</v>
      </c>
      <c r="D6" s="46">
        <v>1</v>
      </c>
    </row>
    <row r="7" spans="2:4" x14ac:dyDescent="0.25">
      <c r="B7" s="41">
        <v>110</v>
      </c>
      <c r="C7" s="41" t="s">
        <v>779</v>
      </c>
      <c r="D7" s="43">
        <v>1</v>
      </c>
    </row>
    <row r="8" spans="2:4" x14ac:dyDescent="0.25">
      <c r="B8" s="44">
        <v>130</v>
      </c>
      <c r="C8" s="44" t="s">
        <v>840</v>
      </c>
      <c r="D8" s="46">
        <v>1</v>
      </c>
    </row>
    <row r="9" spans="2:4" x14ac:dyDescent="0.25">
      <c r="B9" s="41">
        <v>140</v>
      </c>
      <c r="C9" s="41" t="s">
        <v>781</v>
      </c>
      <c r="D9" s="43">
        <v>1</v>
      </c>
    </row>
    <row r="10" spans="2:4" x14ac:dyDescent="0.25">
      <c r="B10" s="44">
        <v>151</v>
      </c>
      <c r="C10" s="44" t="s">
        <v>841</v>
      </c>
      <c r="D10" s="46">
        <v>1</v>
      </c>
    </row>
    <row r="11" spans="2:4" x14ac:dyDescent="0.25">
      <c r="B11" s="41">
        <v>160</v>
      </c>
      <c r="C11" s="41" t="s">
        <v>842</v>
      </c>
      <c r="D11" s="43">
        <v>1</v>
      </c>
    </row>
    <row r="12" spans="2:4" x14ac:dyDescent="0.25">
      <c r="B12" s="44">
        <v>210</v>
      </c>
      <c r="C12" s="44" t="s">
        <v>782</v>
      </c>
      <c r="D12" s="46">
        <v>1</v>
      </c>
    </row>
    <row r="13" spans="2:4" x14ac:dyDescent="0.25">
      <c r="B13" s="41">
        <v>220</v>
      </c>
      <c r="C13" s="41" t="s">
        <v>784</v>
      </c>
      <c r="D13" s="43">
        <v>1</v>
      </c>
    </row>
    <row r="14" spans="2:4" x14ac:dyDescent="0.25">
      <c r="B14" s="44">
        <v>230</v>
      </c>
      <c r="C14" s="44" t="s">
        <v>843</v>
      </c>
      <c r="D14" s="46">
        <v>1</v>
      </c>
    </row>
    <row r="15" spans="2:4" x14ac:dyDescent="0.25">
      <c r="B15" s="41">
        <v>240</v>
      </c>
      <c r="C15" s="41" t="s">
        <v>844</v>
      </c>
      <c r="D15" s="43">
        <v>1</v>
      </c>
    </row>
    <row r="16" spans="2:4" x14ac:dyDescent="0.25">
      <c r="B16" s="44">
        <v>254</v>
      </c>
      <c r="C16" s="44" t="s">
        <v>845</v>
      </c>
      <c r="D16" s="46">
        <v>1</v>
      </c>
    </row>
    <row r="17" spans="2:4" x14ac:dyDescent="0.25">
      <c r="B17" s="41">
        <v>310</v>
      </c>
      <c r="C17" s="41" t="s">
        <v>846</v>
      </c>
      <c r="D17" s="43">
        <v>1</v>
      </c>
    </row>
    <row r="18" spans="2:4" x14ac:dyDescent="0.25">
      <c r="B18" s="44">
        <v>320</v>
      </c>
      <c r="C18" s="44" t="s">
        <v>847</v>
      </c>
      <c r="D18" s="46">
        <v>1</v>
      </c>
    </row>
    <row r="19" spans="2:4" x14ac:dyDescent="0.25">
      <c r="B19" s="41">
        <v>417</v>
      </c>
      <c r="C19" s="41" t="s">
        <v>848</v>
      </c>
      <c r="D19" s="43">
        <v>1</v>
      </c>
    </row>
    <row r="20" spans="2:4" x14ac:dyDescent="0.25">
      <c r="B20" s="44">
        <v>430</v>
      </c>
      <c r="C20" s="44" t="s">
        <v>849</v>
      </c>
      <c r="D20" s="46">
        <v>1</v>
      </c>
    </row>
    <row r="21" spans="2:4" x14ac:dyDescent="0.25">
      <c r="B21" s="41">
        <v>444</v>
      </c>
      <c r="C21" s="41" t="s">
        <v>850</v>
      </c>
      <c r="D21" s="43">
        <v>1</v>
      </c>
    </row>
    <row r="22" spans="2:4" x14ac:dyDescent="0.25">
      <c r="B22" s="44">
        <v>492</v>
      </c>
      <c r="C22" s="44" t="s">
        <v>785</v>
      </c>
      <c r="D22" s="46">
        <v>1</v>
      </c>
    </row>
    <row r="23" spans="2:4" x14ac:dyDescent="0.25">
      <c r="B23" s="41">
        <v>495</v>
      </c>
      <c r="C23" s="41" t="s">
        <v>851</v>
      </c>
      <c r="D23" s="43">
        <v>1</v>
      </c>
    </row>
    <row r="24" spans="2:4" x14ac:dyDescent="0.25">
      <c r="B24" s="44">
        <v>520</v>
      </c>
      <c r="C24" s="44" t="s">
        <v>852</v>
      </c>
      <c r="D24" s="46">
        <v>0.59</v>
      </c>
    </row>
    <row r="25" spans="2:4" x14ac:dyDescent="0.25">
      <c r="B25" s="41">
        <v>522</v>
      </c>
      <c r="C25" s="41" t="s">
        <v>853</v>
      </c>
      <c r="D25" s="43">
        <v>0.59</v>
      </c>
    </row>
    <row r="26" spans="2:4" x14ac:dyDescent="0.25">
      <c r="B26" s="44">
        <v>530</v>
      </c>
      <c r="C26" s="44" t="s">
        <v>786</v>
      </c>
      <c r="D26" s="46">
        <v>0.59</v>
      </c>
    </row>
    <row r="27" spans="2:4" x14ac:dyDescent="0.25">
      <c r="B27" s="41">
        <v>540</v>
      </c>
      <c r="C27" s="41" t="s">
        <v>787</v>
      </c>
      <c r="D27" s="43">
        <v>1</v>
      </c>
    </row>
    <row r="28" spans="2:4" x14ac:dyDescent="0.25">
      <c r="B28" s="44">
        <v>560</v>
      </c>
      <c r="C28" s="44" t="s">
        <v>788</v>
      </c>
      <c r="D28" s="46">
        <v>1</v>
      </c>
    </row>
    <row r="29" spans="2:4" x14ac:dyDescent="0.25">
      <c r="B29" s="41">
        <v>565</v>
      </c>
      <c r="C29" s="41" t="s">
        <v>807</v>
      </c>
      <c r="D29" s="43">
        <v>0.33000000000000007</v>
      </c>
    </row>
    <row r="30" spans="2:4" x14ac:dyDescent="0.25">
      <c r="B30" s="44">
        <v>590</v>
      </c>
      <c r="C30" s="44" t="s">
        <v>854</v>
      </c>
      <c r="D30" s="46">
        <v>1</v>
      </c>
    </row>
    <row r="31" spans="2:4" x14ac:dyDescent="0.25">
      <c r="B31" s="41">
        <v>610</v>
      </c>
      <c r="C31" s="41" t="s">
        <v>855</v>
      </c>
      <c r="D31" s="43">
        <v>1</v>
      </c>
    </row>
    <row r="32" spans="2:4" x14ac:dyDescent="0.25">
      <c r="B32" s="44">
        <v>620</v>
      </c>
      <c r="C32" s="44" t="s">
        <v>856</v>
      </c>
      <c r="D32" s="46">
        <v>1</v>
      </c>
    </row>
    <row r="33" spans="2:4" x14ac:dyDescent="0.25">
      <c r="B33" s="41">
        <v>710</v>
      </c>
      <c r="C33" s="41" t="s">
        <v>789</v>
      </c>
      <c r="D33" s="43">
        <v>1</v>
      </c>
    </row>
    <row r="34" spans="2:4" x14ac:dyDescent="0.25">
      <c r="B34" s="44">
        <v>720</v>
      </c>
      <c r="C34" s="44" t="s">
        <v>857</v>
      </c>
      <c r="D34" s="46">
        <v>1</v>
      </c>
    </row>
    <row r="35" spans="2:4" x14ac:dyDescent="0.25">
      <c r="B35" s="41">
        <v>731</v>
      </c>
      <c r="C35" s="41" t="s">
        <v>858</v>
      </c>
      <c r="D35" s="43">
        <v>1</v>
      </c>
    </row>
    <row r="36" spans="2:4" x14ac:dyDescent="0.25">
      <c r="B36" s="44">
        <v>732</v>
      </c>
      <c r="C36" s="44" t="s">
        <v>859</v>
      </c>
      <c r="D36" s="46">
        <v>1</v>
      </c>
    </row>
    <row r="37" spans="2:4" x14ac:dyDescent="0.25">
      <c r="B37" s="41">
        <v>750</v>
      </c>
      <c r="C37" s="41" t="s">
        <v>860</v>
      </c>
      <c r="D37" s="43">
        <v>1</v>
      </c>
    </row>
    <row r="38" spans="2:4" x14ac:dyDescent="0.25">
      <c r="B38" s="44">
        <v>760</v>
      </c>
      <c r="C38" s="44" t="s">
        <v>861</v>
      </c>
      <c r="D38" s="46">
        <v>1</v>
      </c>
    </row>
    <row r="39" spans="2:4" x14ac:dyDescent="0.25">
      <c r="B39" s="41">
        <v>770</v>
      </c>
      <c r="C39" s="41" t="s">
        <v>862</v>
      </c>
      <c r="D39" s="43">
        <v>1</v>
      </c>
    </row>
    <row r="40" spans="2:4" x14ac:dyDescent="0.25">
      <c r="B40" s="44">
        <v>812</v>
      </c>
      <c r="C40" s="44" t="s">
        <v>863</v>
      </c>
      <c r="D40" s="46">
        <v>1</v>
      </c>
    </row>
    <row r="41" spans="2:4" x14ac:dyDescent="0.25">
      <c r="B41" s="41">
        <v>813</v>
      </c>
      <c r="C41" s="41" t="s">
        <v>864</v>
      </c>
      <c r="D41" s="43">
        <v>0.72</v>
      </c>
    </row>
    <row r="42" spans="2:4" x14ac:dyDescent="0.25">
      <c r="B42" s="44">
        <v>814</v>
      </c>
      <c r="C42" s="44" t="s">
        <v>865</v>
      </c>
      <c r="D42" s="46">
        <v>0.47750000000000004</v>
      </c>
    </row>
    <row r="43" spans="2:4" x14ac:dyDescent="0.25">
      <c r="B43" s="41">
        <v>815</v>
      </c>
      <c r="C43" s="41" t="s">
        <v>866</v>
      </c>
      <c r="D43" s="43">
        <v>0.47750000000000004</v>
      </c>
    </row>
    <row r="44" spans="2:4" x14ac:dyDescent="0.25">
      <c r="B44" s="44">
        <v>816</v>
      </c>
      <c r="C44" s="44" t="s">
        <v>867</v>
      </c>
      <c r="D44" s="46">
        <v>0.44500000000000006</v>
      </c>
    </row>
    <row r="45" spans="2:4" x14ac:dyDescent="0.25">
      <c r="B45" s="41">
        <v>817</v>
      </c>
      <c r="C45" s="41" t="s">
        <v>868</v>
      </c>
      <c r="D45" s="43">
        <v>1</v>
      </c>
    </row>
    <row r="46" spans="2:4" x14ac:dyDescent="0.25">
      <c r="B46" s="44">
        <v>820</v>
      </c>
      <c r="C46" s="44" t="s">
        <v>790</v>
      </c>
      <c r="D46" s="46">
        <v>0.50139999999999996</v>
      </c>
    </row>
    <row r="47" spans="2:4" x14ac:dyDescent="0.25">
      <c r="B47" s="41">
        <v>826</v>
      </c>
      <c r="C47" s="41" t="s">
        <v>869</v>
      </c>
      <c r="D47" s="43">
        <v>1</v>
      </c>
    </row>
    <row r="48" spans="2:4" x14ac:dyDescent="0.25">
      <c r="B48" s="44">
        <v>841</v>
      </c>
      <c r="C48" s="44" t="s">
        <v>870</v>
      </c>
      <c r="D48" s="46">
        <v>1</v>
      </c>
    </row>
    <row r="49" spans="2:4" x14ac:dyDescent="0.25">
      <c r="B49" s="41">
        <v>843</v>
      </c>
      <c r="C49" s="41" t="s">
        <v>871</v>
      </c>
      <c r="D49" s="43">
        <v>0.43999999999999995</v>
      </c>
    </row>
    <row r="50" spans="2:4" x14ac:dyDescent="0.25">
      <c r="B50" s="44">
        <v>848</v>
      </c>
      <c r="C50" s="44" t="s">
        <v>872</v>
      </c>
      <c r="D50" s="46">
        <v>0.68666666666666665</v>
      </c>
    </row>
    <row r="51" spans="2:4" x14ac:dyDescent="0.25">
      <c r="B51" s="41">
        <v>850</v>
      </c>
      <c r="C51" s="41" t="s">
        <v>873</v>
      </c>
      <c r="D51" s="43">
        <v>0.38749999999999996</v>
      </c>
    </row>
    <row r="52" spans="2:4" x14ac:dyDescent="0.25">
      <c r="B52" s="44">
        <v>851</v>
      </c>
      <c r="C52" s="44" t="s">
        <v>874</v>
      </c>
      <c r="D52" s="46">
        <v>0.32526315789473681</v>
      </c>
    </row>
    <row r="53" spans="2:4" x14ac:dyDescent="0.25">
      <c r="B53" s="41">
        <v>857</v>
      </c>
      <c r="C53" s="41" t="s">
        <v>875</v>
      </c>
      <c r="D53" s="43">
        <v>1</v>
      </c>
    </row>
    <row r="54" spans="2:4" x14ac:dyDescent="0.25">
      <c r="B54" s="44">
        <v>862</v>
      </c>
      <c r="C54" s="44" t="s">
        <v>876</v>
      </c>
      <c r="D54" s="46">
        <v>0.44000000000000006</v>
      </c>
    </row>
    <row r="55" spans="2:4" x14ac:dyDescent="0.25">
      <c r="B55" s="41">
        <v>880</v>
      </c>
      <c r="C55" s="41" t="s">
        <v>877</v>
      </c>
      <c r="D55" s="43">
        <v>0.42333333333333334</v>
      </c>
    </row>
    <row r="56" spans="2:4" x14ac:dyDescent="0.25">
      <c r="B56" s="44">
        <v>881</v>
      </c>
      <c r="C56" s="44" t="s">
        <v>878</v>
      </c>
      <c r="D56" s="46">
        <v>0.38</v>
      </c>
    </row>
    <row r="57" spans="2:4" x14ac:dyDescent="0.25">
      <c r="B57" s="41">
        <v>890</v>
      </c>
      <c r="C57" s="41" t="s">
        <v>879</v>
      </c>
      <c r="D57" s="43">
        <v>0.3666666666666667</v>
      </c>
    </row>
    <row r="58" spans="2:4" x14ac:dyDescent="0.25">
      <c r="B58" s="44">
        <v>911</v>
      </c>
      <c r="C58" s="44" t="s">
        <v>880</v>
      </c>
      <c r="D58" s="46">
        <v>1</v>
      </c>
    </row>
    <row r="59" spans="2:4" x14ac:dyDescent="0.25">
      <c r="B59" s="41">
        <v>912</v>
      </c>
      <c r="C59" s="41" t="s">
        <v>881</v>
      </c>
      <c r="D59" s="43">
        <v>0.27333333333333343</v>
      </c>
    </row>
    <row r="60" spans="2:4" x14ac:dyDescent="0.25">
      <c r="B60" s="44">
        <v>925</v>
      </c>
      <c r="C60" s="44" t="s">
        <v>882</v>
      </c>
      <c r="D60" s="46">
        <v>1</v>
      </c>
    </row>
    <row r="61" spans="2:4" x14ac:dyDescent="0.25">
      <c r="B61" s="41">
        <v>931</v>
      </c>
      <c r="C61" s="41" t="s">
        <v>808</v>
      </c>
      <c r="D61" s="43">
        <v>0.42500000000000004</v>
      </c>
    </row>
    <row r="62" spans="2:4" x14ac:dyDescent="0.25">
      <c r="B62" s="44">
        <v>932</v>
      </c>
      <c r="C62" s="44" t="s">
        <v>883</v>
      </c>
      <c r="D62" s="46">
        <v>0.39749999999999996</v>
      </c>
    </row>
    <row r="63" spans="2:4" x14ac:dyDescent="0.25">
      <c r="B63" s="41">
        <v>933</v>
      </c>
      <c r="C63" s="41" t="s">
        <v>884</v>
      </c>
      <c r="D63" s="43">
        <v>0.39749999999999996</v>
      </c>
    </row>
    <row r="64" spans="2:4" x14ac:dyDescent="0.25">
      <c r="B64" s="44">
        <v>934</v>
      </c>
      <c r="C64" s="44" t="s">
        <v>792</v>
      </c>
      <c r="D64" s="46">
        <v>0.4094444444444445</v>
      </c>
    </row>
    <row r="65" spans="2:4" x14ac:dyDescent="0.25">
      <c r="B65" s="41">
        <v>936</v>
      </c>
      <c r="C65" s="41" t="s">
        <v>885</v>
      </c>
      <c r="D65" s="43">
        <v>0.39749999999999996</v>
      </c>
    </row>
    <row r="66" spans="2:4" x14ac:dyDescent="0.25">
      <c r="B66" s="44">
        <v>937</v>
      </c>
      <c r="C66" s="44" t="s">
        <v>793</v>
      </c>
      <c r="D66" s="46">
        <v>0.4094444444444445</v>
      </c>
    </row>
    <row r="67" spans="2:4" x14ac:dyDescent="0.25">
      <c r="B67" s="41">
        <v>938</v>
      </c>
      <c r="C67" s="41" t="s">
        <v>886</v>
      </c>
      <c r="D67" s="43">
        <v>0.17000000000000004</v>
      </c>
    </row>
    <row r="68" spans="2:4" x14ac:dyDescent="0.25">
      <c r="B68" s="44">
        <v>944</v>
      </c>
      <c r="C68" s="44" t="s">
        <v>887</v>
      </c>
      <c r="D68" s="46">
        <v>0.35</v>
      </c>
    </row>
    <row r="69" spans="2:4" x14ac:dyDescent="0.25">
      <c r="B69" s="41">
        <v>945</v>
      </c>
      <c r="C69" s="41" t="s">
        <v>888</v>
      </c>
      <c r="D69" s="43">
        <v>0.12777777777777777</v>
      </c>
    </row>
    <row r="70" spans="2:4" x14ac:dyDescent="0.25">
      <c r="B70" s="44">
        <v>946</v>
      </c>
      <c r="C70" s="44" t="s">
        <v>889</v>
      </c>
      <c r="D70" s="46">
        <v>0.23888888888888893</v>
      </c>
    </row>
  </sheetData>
  <sheetProtection algorithmName="SHA-512" hashValue="9nYwRa7z+k0tZA99gGyxwH3+RVxdQZJpbmV+moQymwWNT5Y6pdIc2iQlRW0whmQy+Al6u+ex7K7CnQddEJrN1Q==" saltValue="BJleh2ZZeBjXQmSmqVney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50B85-CDF2-4F13-A6F8-67123BC15DC7}">
  <dimension ref="A2:M32"/>
  <sheetViews>
    <sheetView zoomScale="140" zoomScaleNormal="140" workbookViewId="0">
      <selection activeCell="C21" sqref="C21"/>
    </sheetView>
  </sheetViews>
  <sheetFormatPr defaultRowHeight="15" x14ac:dyDescent="0.25"/>
  <cols>
    <col min="1" max="1" width="26.7109375" customWidth="1"/>
    <col min="2" max="2" width="13.5703125" customWidth="1"/>
    <col min="3" max="3" width="16.42578125" customWidth="1"/>
    <col min="4" max="4" width="22.85546875" customWidth="1"/>
    <col min="6" max="6" width="10.7109375" customWidth="1"/>
    <col min="7" max="7" width="10.140625" bestFit="1" customWidth="1"/>
    <col min="11" max="11" width="11" bestFit="1" customWidth="1"/>
    <col min="13" max="13" width="13.28515625" bestFit="1" customWidth="1"/>
  </cols>
  <sheetData>
    <row r="2" spans="1:5" x14ac:dyDescent="0.25">
      <c r="C2" s="15" t="s">
        <v>8</v>
      </c>
    </row>
    <row r="3" spans="1:5" x14ac:dyDescent="0.25">
      <c r="A3" t="s">
        <v>7</v>
      </c>
      <c r="C3" s="37">
        <f>'Inventory of Current System'!D523</f>
        <v>10999550.600000001</v>
      </c>
      <c r="E3" t="s">
        <v>810</v>
      </c>
    </row>
    <row r="4" spans="1:5" x14ac:dyDescent="0.25">
      <c r="A4" t="s">
        <v>9</v>
      </c>
      <c r="C4">
        <f>'Planning Data'!B10</f>
        <v>9002</v>
      </c>
      <c r="E4" t="s">
        <v>811</v>
      </c>
    </row>
    <row r="5" spans="1:5" x14ac:dyDescent="0.25">
      <c r="A5" t="s">
        <v>10</v>
      </c>
      <c r="C5" s="37">
        <f>C3/C4</f>
        <v>1221.9007553876918</v>
      </c>
      <c r="E5" t="s">
        <v>812</v>
      </c>
    </row>
    <row r="9" spans="1:5" x14ac:dyDescent="0.25">
      <c r="A9" s="1" t="s">
        <v>769</v>
      </c>
      <c r="B9" s="1"/>
      <c r="C9" s="39">
        <f>C5</f>
        <v>1221.9007553876918</v>
      </c>
    </row>
    <row r="14" spans="1:5" x14ac:dyDescent="0.25">
      <c r="A14" t="s">
        <v>11</v>
      </c>
      <c r="C14" s="37">
        <f>'CIP List'!I81</f>
        <v>21917828.600000001</v>
      </c>
      <c r="E14" t="s">
        <v>813</v>
      </c>
    </row>
    <row r="15" spans="1:5" x14ac:dyDescent="0.25">
      <c r="C15">
        <f>C4</f>
        <v>9002</v>
      </c>
      <c r="E15" t="s">
        <v>811</v>
      </c>
    </row>
    <row r="16" spans="1:5" x14ac:dyDescent="0.25">
      <c r="C16" s="37">
        <f>C14/C15</f>
        <v>2434.7732281715175</v>
      </c>
      <c r="E16" t="s">
        <v>812</v>
      </c>
    </row>
    <row r="18" spans="1:13" x14ac:dyDescent="0.25">
      <c r="A18" s="1" t="s">
        <v>770</v>
      </c>
      <c r="C18" s="39">
        <f>C16</f>
        <v>2434.7732281715175</v>
      </c>
    </row>
    <row r="21" spans="1:13" x14ac:dyDescent="0.25">
      <c r="A21" s="1"/>
      <c r="B21" s="40" t="s">
        <v>771</v>
      </c>
      <c r="C21" s="71">
        <f>C18+C9</f>
        <v>3656.6739835592093</v>
      </c>
      <c r="E21" t="s">
        <v>814</v>
      </c>
    </row>
    <row r="25" spans="1:13" x14ac:dyDescent="0.25">
      <c r="B25" s="60"/>
    </row>
    <row r="26" spans="1:13" x14ac:dyDescent="0.25">
      <c r="A26" s="50"/>
      <c r="B26" s="37"/>
    </row>
    <row r="28" spans="1:13" x14ac:dyDescent="0.25">
      <c r="B28" s="59"/>
      <c r="E28" s="61"/>
      <c r="F28" s="61"/>
      <c r="G28" s="61"/>
      <c r="H28" s="61"/>
      <c r="I28" s="61"/>
      <c r="J28" s="61"/>
      <c r="K28" s="62"/>
      <c r="L28" s="63"/>
      <c r="M28" s="62"/>
    </row>
    <row r="29" spans="1:13" x14ac:dyDescent="0.25">
      <c r="A29" s="22"/>
      <c r="B29" s="59"/>
      <c r="C29" s="59"/>
      <c r="D29" s="69"/>
    </row>
    <row r="30" spans="1:13" x14ac:dyDescent="0.25">
      <c r="A30" s="64"/>
    </row>
    <row r="31" spans="1:13" x14ac:dyDescent="0.25">
      <c r="A31" s="22"/>
      <c r="B31" s="59"/>
      <c r="C31" s="59"/>
      <c r="D31" s="69"/>
    </row>
    <row r="32" spans="1:13" x14ac:dyDescent="0.25">
      <c r="A32" s="65"/>
    </row>
  </sheetData>
  <sheetProtection algorithmName="SHA-512" hashValue="1rk1edmQfQTcfNv2AR9IdYIqaiCBk0QjweyUjz1QvTJlksQCMwhP34skt5RZ9IESga2Sf6W4NPv1e7BQKbhdjw==" saltValue="QuSZb+hBDHgVlCsUTYGFrA==" spinCount="100000" sheet="1" objects="1" scenarios="1"/>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21AE-5347-4081-97EF-C82DF4E89198}">
  <dimension ref="A2:K20"/>
  <sheetViews>
    <sheetView zoomScale="120" zoomScaleNormal="120" workbookViewId="0">
      <selection activeCell="B10" sqref="B10"/>
    </sheetView>
  </sheetViews>
  <sheetFormatPr defaultRowHeight="15" x14ac:dyDescent="0.25"/>
  <cols>
    <col min="1" max="1" width="22.28515625" customWidth="1"/>
    <col min="2" max="2" width="14.85546875" customWidth="1"/>
    <col min="3" max="3" width="11.5703125" customWidth="1"/>
    <col min="4" max="4" width="13.7109375" customWidth="1"/>
  </cols>
  <sheetData>
    <row r="2" spans="1:11" x14ac:dyDescent="0.25">
      <c r="A2" s="1" t="s">
        <v>0</v>
      </c>
    </row>
    <row r="5" spans="1:11" x14ac:dyDescent="0.25">
      <c r="A5" t="s">
        <v>804</v>
      </c>
      <c r="B5">
        <v>33077</v>
      </c>
    </row>
    <row r="7" spans="1:11" x14ac:dyDescent="0.25">
      <c r="A7" t="s">
        <v>806</v>
      </c>
      <c r="B7">
        <v>42079</v>
      </c>
    </row>
    <row r="8" spans="1:11" x14ac:dyDescent="0.25">
      <c r="F8" s="24"/>
      <c r="G8" s="24"/>
      <c r="H8" s="24"/>
      <c r="I8" s="24"/>
      <c r="J8" s="24"/>
      <c r="K8" s="24"/>
    </row>
    <row r="9" spans="1:11" x14ac:dyDescent="0.25">
      <c r="F9" s="24"/>
      <c r="G9" s="24"/>
      <c r="H9" s="24">
        <v>2017</v>
      </c>
      <c r="I9" s="24">
        <v>2022</v>
      </c>
      <c r="J9" s="24">
        <v>2040</v>
      </c>
      <c r="K9" s="24"/>
    </row>
    <row r="10" spans="1:11" x14ac:dyDescent="0.25">
      <c r="A10" t="s">
        <v>803</v>
      </c>
      <c r="B10">
        <f>B7-B5</f>
        <v>9002</v>
      </c>
      <c r="F10" s="24"/>
      <c r="G10" s="24" t="s">
        <v>766</v>
      </c>
      <c r="H10" s="24">
        <v>31189</v>
      </c>
      <c r="I10" s="24">
        <v>33077</v>
      </c>
      <c r="J10" s="24">
        <v>42079</v>
      </c>
      <c r="K10" s="24"/>
    </row>
    <row r="11" spans="1:11" x14ac:dyDescent="0.25">
      <c r="F11" s="24"/>
      <c r="G11" s="24"/>
      <c r="H11" s="24"/>
      <c r="I11" s="24"/>
      <c r="J11" s="24"/>
      <c r="K11" s="24"/>
    </row>
    <row r="13" spans="1:11" x14ac:dyDescent="0.25">
      <c r="J13" s="2">
        <f>1 - I10/J10</f>
        <v>0.21393093942346542</v>
      </c>
    </row>
    <row r="15" spans="1:11" x14ac:dyDescent="0.25">
      <c r="A15" s="1"/>
    </row>
    <row r="17" spans="1:2" x14ac:dyDescent="0.25">
      <c r="A17" t="s">
        <v>802</v>
      </c>
    </row>
    <row r="18" spans="1:2" x14ac:dyDescent="0.25">
      <c r="A18" t="s">
        <v>805</v>
      </c>
    </row>
    <row r="19" spans="1:2" x14ac:dyDescent="0.25">
      <c r="A19" t="s">
        <v>809</v>
      </c>
    </row>
    <row r="20" spans="1:2" x14ac:dyDescent="0.25">
      <c r="B20" s="2"/>
    </row>
  </sheetData>
  <sheetProtection algorithmName="SHA-512" hashValue="NThjcIUBrXD8YTPmf31VwQbK0PJip4+NOXbmwt3sAOEU4ohc/eCWtRBcmNPzVHZyiLKSuCkdEgRfNxugWTAKUg==" saltValue="Qm8XhOXiZSpzvHgIkTaqiQ==" spinCount="100000" sheet="1" objects="1" scenarios="1"/>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71644-28B5-4C54-A68D-4A6CA4167073}">
  <dimension ref="A1:D523"/>
  <sheetViews>
    <sheetView workbookViewId="0">
      <pane ySplit="1" topLeftCell="A2" activePane="bottomLeft" state="frozen"/>
      <selection pane="bottomLeft" activeCell="F18" sqref="F18"/>
    </sheetView>
  </sheetViews>
  <sheetFormatPr defaultRowHeight="15" x14ac:dyDescent="0.25"/>
  <cols>
    <col min="1" max="1" width="16" customWidth="1"/>
    <col min="2" max="2" width="47.28515625" customWidth="1"/>
    <col min="3" max="3" width="13" customWidth="1"/>
    <col min="4" max="4" width="15.7109375" customWidth="1"/>
  </cols>
  <sheetData>
    <row r="1" spans="1:4" x14ac:dyDescent="0.25">
      <c r="A1" t="s">
        <v>1</v>
      </c>
      <c r="B1" t="s">
        <v>2</v>
      </c>
      <c r="C1" t="s">
        <v>3</v>
      </c>
      <c r="D1" t="s">
        <v>4</v>
      </c>
    </row>
    <row r="3" spans="1:4" x14ac:dyDescent="0.25">
      <c r="A3" s="3" t="s">
        <v>12</v>
      </c>
      <c r="B3" s="4" t="s">
        <v>13</v>
      </c>
      <c r="C3" s="5">
        <v>29220</v>
      </c>
      <c r="D3" s="6">
        <v>5390</v>
      </c>
    </row>
    <row r="4" spans="1:4" x14ac:dyDescent="0.25">
      <c r="A4" s="3" t="s">
        <v>12</v>
      </c>
      <c r="B4" s="4" t="s">
        <v>14</v>
      </c>
      <c r="C4" s="5">
        <v>31777</v>
      </c>
      <c r="D4" s="6">
        <v>237.5</v>
      </c>
    </row>
    <row r="5" spans="1:4" x14ac:dyDescent="0.25">
      <c r="A5" s="3" t="s">
        <v>12</v>
      </c>
      <c r="B5" s="4" t="s">
        <v>15</v>
      </c>
      <c r="C5" s="5">
        <v>35193</v>
      </c>
      <c r="D5" s="6">
        <v>6188.04</v>
      </c>
    </row>
    <row r="6" spans="1:4" x14ac:dyDescent="0.25">
      <c r="A6" s="3" t="s">
        <v>12</v>
      </c>
      <c r="B6" s="4" t="s">
        <v>16</v>
      </c>
      <c r="C6" s="5">
        <v>36704</v>
      </c>
      <c r="D6" s="6">
        <v>59831</v>
      </c>
    </row>
    <row r="7" spans="1:4" x14ac:dyDescent="0.25">
      <c r="A7" s="3" t="s">
        <v>12</v>
      </c>
      <c r="B7" s="4" t="s">
        <v>17</v>
      </c>
      <c r="C7" s="5">
        <v>36314</v>
      </c>
      <c r="D7" s="6">
        <v>4962.5</v>
      </c>
    </row>
    <row r="8" spans="1:4" x14ac:dyDescent="0.25">
      <c r="A8" s="3" t="s">
        <v>12</v>
      </c>
      <c r="B8" s="4" t="s">
        <v>18</v>
      </c>
      <c r="C8" s="5">
        <v>36910</v>
      </c>
      <c r="D8" s="6">
        <v>17060</v>
      </c>
    </row>
    <row r="9" spans="1:4" x14ac:dyDescent="0.25">
      <c r="A9" s="3" t="s">
        <v>12</v>
      </c>
      <c r="B9" s="4" t="s">
        <v>19</v>
      </c>
      <c r="C9" s="5">
        <v>37194</v>
      </c>
      <c r="D9" s="6">
        <v>6675</v>
      </c>
    </row>
    <row r="10" spans="1:4" x14ac:dyDescent="0.25">
      <c r="A10" s="3" t="s">
        <v>12</v>
      </c>
      <c r="B10" s="4" t="s">
        <v>20</v>
      </c>
      <c r="C10" s="5">
        <v>37225</v>
      </c>
      <c r="D10" s="6">
        <v>4316.25</v>
      </c>
    </row>
    <row r="11" spans="1:4" x14ac:dyDescent="0.25">
      <c r="A11" s="3" t="s">
        <v>12</v>
      </c>
      <c r="B11" s="4" t="s">
        <v>21</v>
      </c>
      <c r="C11" s="5">
        <v>37742</v>
      </c>
      <c r="D11" s="6">
        <v>4825</v>
      </c>
    </row>
    <row r="12" spans="1:4" x14ac:dyDescent="0.25">
      <c r="A12" s="3" t="s">
        <v>12</v>
      </c>
      <c r="B12" s="4" t="s">
        <v>22</v>
      </c>
      <c r="C12" s="5">
        <v>38309</v>
      </c>
      <c r="D12" s="6">
        <v>3863.75</v>
      </c>
    </row>
    <row r="13" spans="1:4" x14ac:dyDescent="0.25">
      <c r="A13" s="3" t="s">
        <v>12</v>
      </c>
      <c r="B13" s="4" t="s">
        <v>23</v>
      </c>
      <c r="C13" s="5">
        <v>38218</v>
      </c>
      <c r="D13" s="6">
        <v>3638.75</v>
      </c>
    </row>
    <row r="14" spans="1:4" x14ac:dyDescent="0.25">
      <c r="A14" s="3" t="s">
        <v>12</v>
      </c>
      <c r="B14" s="4" t="s">
        <v>24</v>
      </c>
      <c r="C14" s="5">
        <v>38679</v>
      </c>
      <c r="D14" s="6">
        <v>3940</v>
      </c>
    </row>
    <row r="15" spans="1:4" x14ac:dyDescent="0.25">
      <c r="A15" s="3" t="s">
        <v>12</v>
      </c>
      <c r="B15" s="4" t="s">
        <v>25</v>
      </c>
      <c r="C15" s="5">
        <v>38702</v>
      </c>
      <c r="D15" s="6">
        <v>4500</v>
      </c>
    </row>
    <row r="16" spans="1:4" x14ac:dyDescent="0.25">
      <c r="A16" s="3" t="s">
        <v>12</v>
      </c>
      <c r="B16" s="4" t="s">
        <v>26</v>
      </c>
      <c r="C16" s="5">
        <v>39629</v>
      </c>
      <c r="D16" s="6">
        <v>6122.25</v>
      </c>
    </row>
    <row r="17" spans="1:4" x14ac:dyDescent="0.25">
      <c r="A17" s="3" t="s">
        <v>12</v>
      </c>
      <c r="B17" s="4" t="s">
        <v>27</v>
      </c>
      <c r="C17" s="5">
        <v>39629</v>
      </c>
      <c r="D17" s="6">
        <v>5865</v>
      </c>
    </row>
    <row r="18" spans="1:4" x14ac:dyDescent="0.25">
      <c r="A18" s="3" t="s">
        <v>12</v>
      </c>
      <c r="B18" s="4" t="s">
        <v>28</v>
      </c>
      <c r="C18" s="5">
        <v>39994</v>
      </c>
      <c r="D18" s="6">
        <v>8064</v>
      </c>
    </row>
    <row r="19" spans="1:4" x14ac:dyDescent="0.25">
      <c r="A19" s="3" t="s">
        <v>12</v>
      </c>
      <c r="B19" s="4" t="s">
        <v>29</v>
      </c>
      <c r="C19" s="5">
        <v>39994</v>
      </c>
      <c r="D19" s="6">
        <v>32807</v>
      </c>
    </row>
    <row r="20" spans="1:4" x14ac:dyDescent="0.25">
      <c r="A20" s="3" t="s">
        <v>12</v>
      </c>
      <c r="B20" s="4" t="s">
        <v>30</v>
      </c>
      <c r="C20" s="5">
        <v>40359</v>
      </c>
      <c r="D20" s="6">
        <v>7550</v>
      </c>
    </row>
    <row r="21" spans="1:4" x14ac:dyDescent="0.25">
      <c r="A21" s="3" t="s">
        <v>12</v>
      </c>
      <c r="B21" s="4" t="s">
        <v>31</v>
      </c>
      <c r="C21" s="5">
        <v>41090</v>
      </c>
      <c r="D21" s="6">
        <v>18984.25</v>
      </c>
    </row>
    <row r="22" spans="1:4" x14ac:dyDescent="0.25">
      <c r="A22" s="3" t="s">
        <v>12</v>
      </c>
      <c r="B22" s="4" t="s">
        <v>32</v>
      </c>
      <c r="C22" s="5">
        <v>41090</v>
      </c>
      <c r="D22" s="6">
        <v>18984.5</v>
      </c>
    </row>
    <row r="23" spans="1:4" x14ac:dyDescent="0.25">
      <c r="A23" s="3" t="s">
        <v>12</v>
      </c>
      <c r="B23" s="4" t="s">
        <v>33</v>
      </c>
      <c r="C23" s="5">
        <v>41090</v>
      </c>
      <c r="D23" s="6">
        <v>1556.5</v>
      </c>
    </row>
    <row r="24" spans="1:4" x14ac:dyDescent="0.25">
      <c r="A24" s="3" t="s">
        <v>12</v>
      </c>
      <c r="B24" s="4" t="s">
        <v>34</v>
      </c>
      <c r="C24" s="5">
        <v>41090</v>
      </c>
      <c r="D24" s="6">
        <v>119028</v>
      </c>
    </row>
    <row r="25" spans="1:4" x14ac:dyDescent="0.25">
      <c r="A25" s="3" t="s">
        <v>12</v>
      </c>
      <c r="B25" s="4" t="s">
        <v>35</v>
      </c>
      <c r="C25" s="5">
        <v>41487</v>
      </c>
      <c r="D25" s="6">
        <v>5317.13</v>
      </c>
    </row>
    <row r="26" spans="1:4" x14ac:dyDescent="0.25">
      <c r="A26" s="3" t="s">
        <v>12</v>
      </c>
      <c r="B26" s="4" t="s">
        <v>36</v>
      </c>
      <c r="C26" s="5">
        <v>41820</v>
      </c>
      <c r="D26" s="6">
        <v>6624.75</v>
      </c>
    </row>
    <row r="27" spans="1:4" x14ac:dyDescent="0.25">
      <c r="A27" s="3" t="s">
        <v>12</v>
      </c>
      <c r="B27" s="4" t="s">
        <v>37</v>
      </c>
      <c r="C27" s="5">
        <v>41820</v>
      </c>
      <c r="D27" s="6">
        <v>6732.5</v>
      </c>
    </row>
    <row r="28" spans="1:4" x14ac:dyDescent="0.25">
      <c r="A28" s="3" t="s">
        <v>12</v>
      </c>
      <c r="B28" s="4" t="s">
        <v>38</v>
      </c>
      <c r="C28" s="5">
        <v>41820</v>
      </c>
      <c r="D28" s="6">
        <v>5663</v>
      </c>
    </row>
    <row r="29" spans="1:4" x14ac:dyDescent="0.25">
      <c r="A29" s="3" t="s">
        <v>12</v>
      </c>
      <c r="B29" s="4" t="s">
        <v>39</v>
      </c>
      <c r="C29" s="5">
        <v>41820</v>
      </c>
      <c r="D29" s="6">
        <v>7290.25</v>
      </c>
    </row>
    <row r="30" spans="1:4" x14ac:dyDescent="0.25">
      <c r="A30" t="s">
        <v>40</v>
      </c>
      <c r="B30" s="4" t="s">
        <v>41</v>
      </c>
      <c r="C30" s="5">
        <v>41820</v>
      </c>
      <c r="D30" s="6">
        <v>117219.06</v>
      </c>
    </row>
    <row r="31" spans="1:4" x14ac:dyDescent="0.25">
      <c r="A31" t="s">
        <v>40</v>
      </c>
      <c r="B31" s="4" t="s">
        <v>42</v>
      </c>
      <c r="C31" s="5">
        <v>42185</v>
      </c>
      <c r="D31" s="6">
        <v>23112.26</v>
      </c>
    </row>
    <row r="32" spans="1:4" x14ac:dyDescent="0.25">
      <c r="A32" t="s">
        <v>40</v>
      </c>
      <c r="B32" s="4" t="s">
        <v>43</v>
      </c>
      <c r="C32" s="5">
        <v>42185</v>
      </c>
      <c r="D32" s="6">
        <v>101636.3</v>
      </c>
    </row>
    <row r="33" spans="1:4" x14ac:dyDescent="0.25">
      <c r="A33" t="s">
        <v>40</v>
      </c>
      <c r="B33" s="4" t="s">
        <v>44</v>
      </c>
      <c r="C33" s="5" t="s">
        <v>45</v>
      </c>
      <c r="D33" s="6">
        <v>69389.711999999985</v>
      </c>
    </row>
    <row r="34" spans="1:4" x14ac:dyDescent="0.25">
      <c r="A34" t="s">
        <v>40</v>
      </c>
      <c r="B34" s="4" t="s">
        <v>46</v>
      </c>
      <c r="C34" s="5" t="s">
        <v>45</v>
      </c>
      <c r="D34" s="6">
        <v>8759.9123999999993</v>
      </c>
    </row>
    <row r="35" spans="1:4" x14ac:dyDescent="0.25">
      <c r="A35" t="s">
        <v>40</v>
      </c>
      <c r="B35" s="4" t="s">
        <v>47</v>
      </c>
      <c r="C35" s="5" t="s">
        <v>45</v>
      </c>
      <c r="D35" s="6">
        <v>18604.487999999998</v>
      </c>
    </row>
    <row r="36" spans="1:4" x14ac:dyDescent="0.25">
      <c r="A36" t="s">
        <v>40</v>
      </c>
      <c r="B36" s="4" t="s">
        <v>48</v>
      </c>
      <c r="C36" s="5" t="s">
        <v>45</v>
      </c>
      <c r="D36" s="6">
        <v>27906.731999999996</v>
      </c>
    </row>
    <row r="37" spans="1:4" x14ac:dyDescent="0.25">
      <c r="A37" t="s">
        <v>40</v>
      </c>
      <c r="B37" s="4" t="s">
        <v>49</v>
      </c>
      <c r="C37" s="5" t="s">
        <v>45</v>
      </c>
      <c r="D37" s="6">
        <v>142651.16879999998</v>
      </c>
    </row>
    <row r="38" spans="1:4" x14ac:dyDescent="0.25">
      <c r="A38" t="s">
        <v>40</v>
      </c>
      <c r="B38" s="4" t="s">
        <v>49</v>
      </c>
      <c r="C38" s="5" t="s">
        <v>45</v>
      </c>
      <c r="D38" s="6">
        <v>142651.16879999998</v>
      </c>
    </row>
    <row r="39" spans="1:4" x14ac:dyDescent="0.25">
      <c r="A39" t="s">
        <v>40</v>
      </c>
      <c r="B39" s="4" t="s">
        <v>50</v>
      </c>
      <c r="C39" s="5" t="s">
        <v>45</v>
      </c>
      <c r="D39" s="6">
        <v>44607.671999999999</v>
      </c>
    </row>
    <row r="40" spans="1:4" x14ac:dyDescent="0.25">
      <c r="A40" t="s">
        <v>40</v>
      </c>
      <c r="B40" s="4" t="s">
        <v>51</v>
      </c>
      <c r="C40" s="5" t="s">
        <v>45</v>
      </c>
      <c r="D40" s="6">
        <v>45254.16</v>
      </c>
    </row>
    <row r="41" spans="1:4" x14ac:dyDescent="0.25">
      <c r="A41" t="s">
        <v>40</v>
      </c>
      <c r="B41" s="4" t="s">
        <v>52</v>
      </c>
      <c r="C41" s="5" t="s">
        <v>45</v>
      </c>
      <c r="D41" s="6">
        <v>31606.080000000002</v>
      </c>
    </row>
    <row r="42" spans="1:4" x14ac:dyDescent="0.25">
      <c r="A42" t="s">
        <v>40</v>
      </c>
      <c r="B42" s="4" t="s">
        <v>53</v>
      </c>
      <c r="C42" s="5" t="s">
        <v>45</v>
      </c>
      <c r="D42" s="6">
        <v>8404.3439999999991</v>
      </c>
    </row>
    <row r="43" spans="1:4" x14ac:dyDescent="0.25">
      <c r="A43" t="s">
        <v>40</v>
      </c>
      <c r="B43" s="4" t="s">
        <v>54</v>
      </c>
      <c r="C43" s="5" t="s">
        <v>45</v>
      </c>
      <c r="D43" s="6">
        <v>16090.367999999997</v>
      </c>
    </row>
    <row r="44" spans="1:4" x14ac:dyDescent="0.25">
      <c r="A44" t="s">
        <v>40</v>
      </c>
      <c r="B44" s="4" t="s">
        <v>55</v>
      </c>
      <c r="C44" s="5" t="s">
        <v>45</v>
      </c>
      <c r="D44" s="6">
        <v>28617.868799999997</v>
      </c>
    </row>
    <row r="45" spans="1:4" x14ac:dyDescent="0.25">
      <c r="A45" t="s">
        <v>40</v>
      </c>
      <c r="B45" s="4" t="s">
        <v>56</v>
      </c>
      <c r="C45" s="5" t="s">
        <v>45</v>
      </c>
      <c r="D45" s="6">
        <v>51719.040000000001</v>
      </c>
    </row>
    <row r="46" spans="1:4" x14ac:dyDescent="0.25">
      <c r="A46" t="s">
        <v>40</v>
      </c>
      <c r="B46" s="4" t="s">
        <v>57</v>
      </c>
      <c r="C46" s="5" t="s">
        <v>45</v>
      </c>
      <c r="D46" s="6">
        <v>45254.16</v>
      </c>
    </row>
    <row r="47" spans="1:4" x14ac:dyDescent="0.25">
      <c r="A47" t="s">
        <v>40</v>
      </c>
      <c r="B47" s="4" t="s">
        <v>58</v>
      </c>
      <c r="C47" s="5" t="s">
        <v>45</v>
      </c>
      <c r="D47" s="6">
        <v>10774.8</v>
      </c>
    </row>
    <row r="48" spans="1:4" x14ac:dyDescent="0.25">
      <c r="A48" t="s">
        <v>40</v>
      </c>
      <c r="B48" s="4" t="s">
        <v>59</v>
      </c>
      <c r="C48" s="5" t="s">
        <v>45</v>
      </c>
      <c r="D48" s="6">
        <v>26146.847999999998</v>
      </c>
    </row>
    <row r="49" spans="1:4" x14ac:dyDescent="0.25">
      <c r="A49" t="s">
        <v>40</v>
      </c>
      <c r="B49" s="4" t="s">
        <v>60</v>
      </c>
      <c r="C49" s="5" t="s">
        <v>45</v>
      </c>
      <c r="D49" s="6">
        <v>13073.423999999999</v>
      </c>
    </row>
    <row r="50" spans="1:4" x14ac:dyDescent="0.25">
      <c r="A50" t="s">
        <v>40</v>
      </c>
      <c r="B50" s="4" t="s">
        <v>61</v>
      </c>
      <c r="C50" s="5" t="s">
        <v>45</v>
      </c>
      <c r="D50" s="6">
        <v>67378.415999999997</v>
      </c>
    </row>
    <row r="51" spans="1:4" x14ac:dyDescent="0.25">
      <c r="A51" t="s">
        <v>40</v>
      </c>
      <c r="B51" s="4" t="s">
        <v>62</v>
      </c>
      <c r="C51" s="5" t="s">
        <v>45</v>
      </c>
      <c r="D51" s="6">
        <v>19825.631999999998</v>
      </c>
    </row>
    <row r="52" spans="1:4" x14ac:dyDescent="0.25">
      <c r="A52" t="s">
        <v>40</v>
      </c>
      <c r="B52" s="4" t="s">
        <v>63</v>
      </c>
      <c r="C52" s="5" t="s">
        <v>45</v>
      </c>
      <c r="D52" s="6">
        <v>30528.6</v>
      </c>
    </row>
    <row r="53" spans="1:4" x14ac:dyDescent="0.25">
      <c r="A53" t="s">
        <v>40</v>
      </c>
      <c r="B53" s="4" t="s">
        <v>64</v>
      </c>
      <c r="C53" s="5" t="s">
        <v>45</v>
      </c>
      <c r="D53" s="6">
        <v>62853</v>
      </c>
    </row>
    <row r="54" spans="1:4" x14ac:dyDescent="0.25">
      <c r="A54" t="s">
        <v>40</v>
      </c>
      <c r="B54" s="4" t="s">
        <v>65</v>
      </c>
      <c r="C54" s="5" t="s">
        <v>45</v>
      </c>
      <c r="D54" s="6">
        <v>26146.847999999998</v>
      </c>
    </row>
    <row r="55" spans="1:4" x14ac:dyDescent="0.25">
      <c r="A55" t="s">
        <v>40</v>
      </c>
      <c r="B55" s="4" t="s">
        <v>66</v>
      </c>
      <c r="C55" s="5" t="s">
        <v>45</v>
      </c>
      <c r="D55" s="6">
        <v>11507.4864</v>
      </c>
    </row>
    <row r="56" spans="1:4" x14ac:dyDescent="0.25">
      <c r="A56" t="s">
        <v>40</v>
      </c>
      <c r="B56" s="4" t="s">
        <v>67</v>
      </c>
      <c r="C56" s="5" t="s">
        <v>45</v>
      </c>
      <c r="D56" s="6">
        <v>45254.16</v>
      </c>
    </row>
    <row r="57" spans="1:4" x14ac:dyDescent="0.25">
      <c r="A57" t="s">
        <v>40</v>
      </c>
      <c r="B57" s="4" t="s">
        <v>68</v>
      </c>
      <c r="C57" s="5" t="s">
        <v>45</v>
      </c>
      <c r="D57" s="6">
        <v>32669.783999999996</v>
      </c>
    </row>
    <row r="58" spans="1:4" x14ac:dyDescent="0.25">
      <c r="A58" t="s">
        <v>40</v>
      </c>
      <c r="B58" s="4" t="s">
        <v>69</v>
      </c>
      <c r="C58" s="5" t="s">
        <v>45</v>
      </c>
      <c r="D58" s="6">
        <v>56819.111999999986</v>
      </c>
    </row>
    <row r="59" spans="1:4" x14ac:dyDescent="0.25">
      <c r="A59" t="s">
        <v>40</v>
      </c>
      <c r="B59" s="4" t="s">
        <v>70</v>
      </c>
      <c r="C59" s="5" t="s">
        <v>45</v>
      </c>
      <c r="D59" s="6">
        <v>13791.744000000001</v>
      </c>
    </row>
    <row r="60" spans="1:4" x14ac:dyDescent="0.25">
      <c r="A60" t="s">
        <v>40</v>
      </c>
      <c r="B60" s="4" t="s">
        <v>71</v>
      </c>
      <c r="C60" s="5" t="s">
        <v>45</v>
      </c>
      <c r="D60" s="6">
        <v>12929.76</v>
      </c>
    </row>
    <row r="61" spans="1:4" x14ac:dyDescent="0.25">
      <c r="A61" t="s">
        <v>40</v>
      </c>
      <c r="B61" s="4" t="s">
        <v>72</v>
      </c>
      <c r="C61" s="5" t="s">
        <v>45</v>
      </c>
      <c r="D61" s="6">
        <v>16162.2</v>
      </c>
    </row>
    <row r="62" spans="1:4" x14ac:dyDescent="0.25">
      <c r="A62" t="s">
        <v>40</v>
      </c>
      <c r="B62" s="4" t="s">
        <v>73</v>
      </c>
      <c r="C62" s="5" t="s">
        <v>45</v>
      </c>
      <c r="D62" s="6">
        <v>39220.271999999997</v>
      </c>
    </row>
    <row r="63" spans="1:4" x14ac:dyDescent="0.25">
      <c r="A63" t="s">
        <v>40</v>
      </c>
      <c r="B63" s="4" t="s">
        <v>74</v>
      </c>
      <c r="C63" s="5" t="s">
        <v>45</v>
      </c>
      <c r="D63" s="6">
        <v>33638.925600000002</v>
      </c>
    </row>
    <row r="64" spans="1:4" x14ac:dyDescent="0.25">
      <c r="A64" t="s">
        <v>40</v>
      </c>
      <c r="B64" s="4" t="s">
        <v>75</v>
      </c>
      <c r="C64" s="5" t="s">
        <v>45</v>
      </c>
      <c r="D64" s="6">
        <v>20687.615999999998</v>
      </c>
    </row>
    <row r="65" spans="1:4" x14ac:dyDescent="0.25">
      <c r="A65" t="s">
        <v>40</v>
      </c>
      <c r="B65" s="4" t="s">
        <v>76</v>
      </c>
      <c r="C65" s="5" t="s">
        <v>45</v>
      </c>
      <c r="D65" s="6">
        <v>43530.191999999995</v>
      </c>
    </row>
    <row r="66" spans="1:4" x14ac:dyDescent="0.25">
      <c r="A66" t="s">
        <v>40</v>
      </c>
      <c r="B66" s="4" t="s">
        <v>77</v>
      </c>
      <c r="C66" s="5" t="s">
        <v>45</v>
      </c>
      <c r="D66" s="6">
        <v>22627.08</v>
      </c>
    </row>
    <row r="67" spans="1:4" x14ac:dyDescent="0.25">
      <c r="A67" t="s">
        <v>40</v>
      </c>
      <c r="B67" s="4" t="s">
        <v>78</v>
      </c>
      <c r="C67" s="5" t="s">
        <v>45</v>
      </c>
      <c r="D67" s="6">
        <v>54656.968799999995</v>
      </c>
    </row>
    <row r="68" spans="1:4" x14ac:dyDescent="0.25">
      <c r="A68" t="s">
        <v>40</v>
      </c>
      <c r="B68" s="4" t="s">
        <v>79</v>
      </c>
      <c r="C68" s="5" t="s">
        <v>45</v>
      </c>
      <c r="D68" s="6">
        <v>54154.144799999995</v>
      </c>
    </row>
    <row r="69" spans="1:4" x14ac:dyDescent="0.25">
      <c r="A69" t="s">
        <v>40</v>
      </c>
      <c r="B69" s="4" t="s">
        <v>80</v>
      </c>
      <c r="C69" s="5" t="s">
        <v>45</v>
      </c>
      <c r="D69" s="6">
        <v>4525.4160000000002</v>
      </c>
    </row>
    <row r="70" spans="1:4" x14ac:dyDescent="0.25">
      <c r="A70" t="s">
        <v>40</v>
      </c>
      <c r="B70" s="4" t="s">
        <v>81</v>
      </c>
      <c r="C70" s="5" t="s">
        <v>45</v>
      </c>
      <c r="D70" s="6">
        <v>12642.431999999999</v>
      </c>
    </row>
    <row r="71" spans="1:4" x14ac:dyDescent="0.25">
      <c r="A71" t="s">
        <v>40</v>
      </c>
      <c r="B71" s="4" t="s">
        <v>82</v>
      </c>
      <c r="C71" s="5" t="s">
        <v>45</v>
      </c>
      <c r="D71" s="6">
        <v>4022.5919999999992</v>
      </c>
    </row>
    <row r="72" spans="1:4" x14ac:dyDescent="0.25">
      <c r="A72" t="s">
        <v>40</v>
      </c>
      <c r="B72" s="4" t="s">
        <v>83</v>
      </c>
      <c r="C72" s="5" t="s">
        <v>45</v>
      </c>
      <c r="D72" s="6">
        <v>16090.367999999997</v>
      </c>
    </row>
    <row r="73" spans="1:4" x14ac:dyDescent="0.25">
      <c r="A73" t="s">
        <v>40</v>
      </c>
      <c r="B73" s="4" t="s">
        <v>84</v>
      </c>
      <c r="C73" s="5" t="s">
        <v>85</v>
      </c>
      <c r="D73" s="6">
        <v>121696.2</v>
      </c>
    </row>
    <row r="74" spans="1:4" x14ac:dyDescent="0.25">
      <c r="A74" t="s">
        <v>40</v>
      </c>
      <c r="B74" s="4" t="s">
        <v>86</v>
      </c>
      <c r="C74" s="5" t="s">
        <v>85</v>
      </c>
      <c r="D74" s="6">
        <v>216117.39599999998</v>
      </c>
    </row>
    <row r="75" spans="1:4" x14ac:dyDescent="0.25">
      <c r="A75" t="s">
        <v>40</v>
      </c>
      <c r="B75" s="4" t="s">
        <v>87</v>
      </c>
      <c r="C75" s="5" t="s">
        <v>85</v>
      </c>
      <c r="D75" s="6">
        <v>62579.447999999989</v>
      </c>
    </row>
    <row r="76" spans="1:4" x14ac:dyDescent="0.25">
      <c r="A76" t="s">
        <v>40</v>
      </c>
      <c r="B76" s="4" t="s">
        <v>88</v>
      </c>
      <c r="C76" s="5" t="s">
        <v>85</v>
      </c>
      <c r="D76" s="6">
        <v>23165.82</v>
      </c>
    </row>
    <row r="77" spans="1:4" x14ac:dyDescent="0.25">
      <c r="A77" t="s">
        <v>40</v>
      </c>
      <c r="B77" s="4" t="s">
        <v>89</v>
      </c>
      <c r="C77" s="5" t="s">
        <v>85</v>
      </c>
      <c r="D77" s="6">
        <v>39331.71</v>
      </c>
    </row>
    <row r="78" spans="1:4" x14ac:dyDescent="0.25">
      <c r="A78" t="s">
        <v>40</v>
      </c>
      <c r="B78" s="4" t="s">
        <v>90</v>
      </c>
      <c r="C78" s="5" t="s">
        <v>85</v>
      </c>
      <c r="D78" s="6">
        <v>16826.400000000001</v>
      </c>
    </row>
    <row r="79" spans="1:4" x14ac:dyDescent="0.25">
      <c r="A79" t="s">
        <v>40</v>
      </c>
      <c r="B79" s="4" t="s">
        <v>91</v>
      </c>
      <c r="C79" s="5" t="s">
        <v>85</v>
      </c>
      <c r="D79" s="6">
        <v>18726.75</v>
      </c>
    </row>
    <row r="80" spans="1:4" x14ac:dyDescent="0.25">
      <c r="A80" t="s">
        <v>40</v>
      </c>
      <c r="B80" s="4" t="s">
        <v>92</v>
      </c>
      <c r="C80" s="5" t="s">
        <v>85</v>
      </c>
      <c r="D80" s="6">
        <v>13765.7664</v>
      </c>
    </row>
    <row r="81" spans="1:4" x14ac:dyDescent="0.25">
      <c r="A81" t="s">
        <v>40</v>
      </c>
      <c r="B81" s="4" t="s">
        <v>93</v>
      </c>
      <c r="C81" s="5" t="s">
        <v>85</v>
      </c>
      <c r="D81" s="6">
        <v>17806.464</v>
      </c>
    </row>
    <row r="82" spans="1:4" x14ac:dyDescent="0.25">
      <c r="A82" t="s">
        <v>40</v>
      </c>
      <c r="B82" s="4" t="s">
        <v>94</v>
      </c>
      <c r="C82" s="5" t="s">
        <v>85</v>
      </c>
      <c r="D82" s="6">
        <v>15580.655999999999</v>
      </c>
    </row>
    <row r="83" spans="1:4" x14ac:dyDescent="0.25">
      <c r="A83" t="s">
        <v>40</v>
      </c>
      <c r="B83" s="4" t="s">
        <v>95</v>
      </c>
      <c r="C83" s="5" t="s">
        <v>85</v>
      </c>
      <c r="D83" s="6">
        <v>35612.928</v>
      </c>
    </row>
    <row r="84" spans="1:4" x14ac:dyDescent="0.25">
      <c r="A84" t="s">
        <v>40</v>
      </c>
      <c r="B84" s="4" t="s">
        <v>96</v>
      </c>
      <c r="C84" s="5" t="s">
        <v>85</v>
      </c>
      <c r="D84" s="6">
        <v>18726.75</v>
      </c>
    </row>
    <row r="85" spans="1:4" x14ac:dyDescent="0.25">
      <c r="A85" t="s">
        <v>40</v>
      </c>
      <c r="B85" s="4" t="s">
        <v>97</v>
      </c>
      <c r="C85" s="5" t="s">
        <v>85</v>
      </c>
      <c r="D85" s="6">
        <v>15067.007999999998</v>
      </c>
    </row>
    <row r="86" spans="1:4" x14ac:dyDescent="0.25">
      <c r="A86" t="s">
        <v>40</v>
      </c>
      <c r="B86" s="4" t="s">
        <v>98</v>
      </c>
      <c r="C86" s="5" t="s">
        <v>85</v>
      </c>
      <c r="D86" s="6">
        <v>13354.847999999998</v>
      </c>
    </row>
    <row r="87" spans="1:4" x14ac:dyDescent="0.25">
      <c r="A87" t="s">
        <v>40</v>
      </c>
      <c r="B87" s="4" t="s">
        <v>99</v>
      </c>
      <c r="C87" s="5" t="s">
        <v>85</v>
      </c>
      <c r="D87" s="6">
        <v>26709.695999999996</v>
      </c>
    </row>
    <row r="88" spans="1:4" x14ac:dyDescent="0.25">
      <c r="A88" t="s">
        <v>40</v>
      </c>
      <c r="B88" s="4" t="s">
        <v>100</v>
      </c>
      <c r="C88" s="5" t="s">
        <v>85</v>
      </c>
      <c r="D88" s="6">
        <v>14895.791999999998</v>
      </c>
    </row>
    <row r="89" spans="1:4" x14ac:dyDescent="0.25">
      <c r="A89" t="s">
        <v>40</v>
      </c>
      <c r="B89" s="4" t="s">
        <v>101</v>
      </c>
      <c r="C89" s="5" t="s">
        <v>85</v>
      </c>
      <c r="D89" s="6">
        <v>28824.213599999995</v>
      </c>
    </row>
    <row r="90" spans="1:4" x14ac:dyDescent="0.25">
      <c r="A90" t="s">
        <v>40</v>
      </c>
      <c r="B90" s="4" t="s">
        <v>102</v>
      </c>
      <c r="C90" s="5" t="s">
        <v>85</v>
      </c>
      <c r="D90" s="6">
        <v>31940.639999999999</v>
      </c>
    </row>
    <row r="91" spans="1:4" x14ac:dyDescent="0.25">
      <c r="A91" t="s">
        <v>40</v>
      </c>
      <c r="B91" s="4" t="s">
        <v>103</v>
      </c>
      <c r="C91" s="5" t="s">
        <v>104</v>
      </c>
      <c r="D91" s="6">
        <v>72866.380799999999</v>
      </c>
    </row>
    <row r="92" spans="1:4" x14ac:dyDescent="0.25">
      <c r="A92" t="s">
        <v>40</v>
      </c>
      <c r="B92" s="4" t="s">
        <v>105</v>
      </c>
      <c r="C92" s="5" t="s">
        <v>104</v>
      </c>
      <c r="D92" s="6">
        <v>52102.143999999993</v>
      </c>
    </row>
    <row r="93" spans="1:4" x14ac:dyDescent="0.25">
      <c r="A93" t="s">
        <v>40</v>
      </c>
      <c r="B93" s="4" t="s">
        <v>106</v>
      </c>
      <c r="C93" s="5" t="s">
        <v>104</v>
      </c>
      <c r="D93" s="6">
        <v>16856.575999999997</v>
      </c>
    </row>
    <row r="94" spans="1:4" x14ac:dyDescent="0.25">
      <c r="A94" t="s">
        <v>40</v>
      </c>
      <c r="B94" s="4" t="s">
        <v>107</v>
      </c>
      <c r="C94" s="5" t="s">
        <v>104</v>
      </c>
      <c r="D94" s="6">
        <v>29115.903999999995</v>
      </c>
    </row>
    <row r="95" spans="1:4" x14ac:dyDescent="0.25">
      <c r="A95" t="s">
        <v>40</v>
      </c>
      <c r="B95" s="4" t="s">
        <v>108</v>
      </c>
      <c r="C95" s="5" t="s">
        <v>104</v>
      </c>
      <c r="D95" s="6">
        <v>7662.08</v>
      </c>
    </row>
    <row r="96" spans="1:4" x14ac:dyDescent="0.25">
      <c r="A96" t="s">
        <v>40</v>
      </c>
      <c r="B96" s="4" t="s">
        <v>109</v>
      </c>
      <c r="C96" s="5" t="s">
        <v>104</v>
      </c>
      <c r="D96" s="6">
        <v>52238.591999999997</v>
      </c>
    </row>
    <row r="97" spans="1:4" x14ac:dyDescent="0.25">
      <c r="A97" t="s">
        <v>40</v>
      </c>
      <c r="B97" s="4" t="s">
        <v>110</v>
      </c>
      <c r="C97" s="5" t="s">
        <v>104</v>
      </c>
      <c r="D97" s="6">
        <v>27583.488000000001</v>
      </c>
    </row>
    <row r="98" spans="1:4" x14ac:dyDescent="0.25">
      <c r="A98" t="s">
        <v>40</v>
      </c>
      <c r="B98" s="4" t="s">
        <v>111</v>
      </c>
      <c r="C98" s="5" t="s">
        <v>112</v>
      </c>
      <c r="D98" s="6">
        <v>59391.878399999994</v>
      </c>
    </row>
    <row r="99" spans="1:4" x14ac:dyDescent="0.25">
      <c r="A99" t="s">
        <v>40</v>
      </c>
      <c r="B99" s="4" t="s">
        <v>113</v>
      </c>
      <c r="C99" s="5" t="s">
        <v>112</v>
      </c>
      <c r="D99" s="6">
        <v>20671.871999999999</v>
      </c>
    </row>
    <row r="100" spans="1:4" x14ac:dyDescent="0.25">
      <c r="A100" t="s">
        <v>40</v>
      </c>
      <c r="B100" s="4" t="s">
        <v>114</v>
      </c>
      <c r="C100" s="5" t="s">
        <v>112</v>
      </c>
      <c r="D100" s="6">
        <v>20671.871999999999</v>
      </c>
    </row>
    <row r="101" spans="1:4" x14ac:dyDescent="0.25">
      <c r="A101" t="s">
        <v>40</v>
      </c>
      <c r="B101" s="4" t="s">
        <v>115</v>
      </c>
      <c r="C101" s="5" t="s">
        <v>112</v>
      </c>
      <c r="D101" s="6">
        <v>151063.67999999999</v>
      </c>
    </row>
    <row r="102" spans="1:4" x14ac:dyDescent="0.25">
      <c r="A102" t="s">
        <v>40</v>
      </c>
      <c r="B102" s="4" t="s">
        <v>116</v>
      </c>
      <c r="C102" s="5" t="s">
        <v>112</v>
      </c>
      <c r="D102" s="6">
        <v>85867.775999999983</v>
      </c>
    </row>
    <row r="103" spans="1:4" x14ac:dyDescent="0.25">
      <c r="A103" t="s">
        <v>40</v>
      </c>
      <c r="B103" s="4" t="s">
        <v>117</v>
      </c>
      <c r="C103" s="5" t="s">
        <v>112</v>
      </c>
      <c r="D103" s="6">
        <v>78712.127999999997</v>
      </c>
    </row>
    <row r="104" spans="1:4" x14ac:dyDescent="0.25">
      <c r="A104" t="s">
        <v>40</v>
      </c>
      <c r="B104" s="4" t="s">
        <v>118</v>
      </c>
      <c r="C104" s="5" t="s">
        <v>112</v>
      </c>
      <c r="D104" s="6">
        <v>130897.71520000001</v>
      </c>
    </row>
    <row r="105" spans="1:4" x14ac:dyDescent="0.25">
      <c r="A105" t="s">
        <v>40</v>
      </c>
      <c r="B105" s="4" t="s">
        <v>119</v>
      </c>
      <c r="C105" s="5" t="s">
        <v>112</v>
      </c>
      <c r="D105" s="6">
        <v>44350.11</v>
      </c>
    </row>
    <row r="106" spans="1:4" x14ac:dyDescent="0.25">
      <c r="A106" t="s">
        <v>40</v>
      </c>
      <c r="B106" s="4" t="s">
        <v>120</v>
      </c>
      <c r="C106" s="5" t="s">
        <v>112</v>
      </c>
      <c r="D106" s="6">
        <v>41224.483199999995</v>
      </c>
    </row>
    <row r="107" spans="1:4" x14ac:dyDescent="0.25">
      <c r="A107" t="s">
        <v>40</v>
      </c>
      <c r="B107" s="4" t="s">
        <v>121</v>
      </c>
      <c r="C107" s="5" t="s">
        <v>112</v>
      </c>
      <c r="D107" s="6">
        <v>76326.911999999982</v>
      </c>
    </row>
    <row r="108" spans="1:4" x14ac:dyDescent="0.25">
      <c r="A108" t="s">
        <v>40</v>
      </c>
      <c r="B108" s="4" t="s">
        <v>122</v>
      </c>
      <c r="C108" s="5" t="s">
        <v>112</v>
      </c>
      <c r="D108" s="6">
        <v>144703.10399999996</v>
      </c>
    </row>
    <row r="109" spans="1:4" x14ac:dyDescent="0.25">
      <c r="A109" t="s">
        <v>40</v>
      </c>
      <c r="B109" s="4" t="s">
        <v>123</v>
      </c>
      <c r="C109" s="5" t="s">
        <v>112</v>
      </c>
      <c r="D109" s="6">
        <v>25442.303999999996</v>
      </c>
    </row>
    <row r="110" spans="1:4" x14ac:dyDescent="0.25">
      <c r="A110" t="s">
        <v>40</v>
      </c>
      <c r="B110" s="4" t="s">
        <v>124</v>
      </c>
      <c r="C110" s="5" t="s">
        <v>112</v>
      </c>
      <c r="D110" s="6">
        <v>152097.27359999999</v>
      </c>
    </row>
    <row r="111" spans="1:4" x14ac:dyDescent="0.25">
      <c r="A111" t="s">
        <v>40</v>
      </c>
      <c r="B111" s="4" t="s">
        <v>125</v>
      </c>
      <c r="C111" s="5" t="s">
        <v>112</v>
      </c>
      <c r="D111" s="6">
        <v>55655.040000000001</v>
      </c>
    </row>
    <row r="112" spans="1:4" x14ac:dyDescent="0.25">
      <c r="A112" t="s">
        <v>40</v>
      </c>
      <c r="B112" s="4" t="s">
        <v>126</v>
      </c>
      <c r="C112" s="5" t="s">
        <v>112</v>
      </c>
      <c r="D112" s="6">
        <v>22262.016</v>
      </c>
    </row>
    <row r="113" spans="1:4" x14ac:dyDescent="0.25">
      <c r="A113" t="s">
        <v>40</v>
      </c>
      <c r="B113" s="4" t="s">
        <v>127</v>
      </c>
      <c r="C113" s="5" t="s">
        <v>112</v>
      </c>
      <c r="D113" s="6">
        <v>50884.607999999993</v>
      </c>
    </row>
    <row r="114" spans="1:4" x14ac:dyDescent="0.25">
      <c r="A114" t="s">
        <v>40</v>
      </c>
      <c r="B114" s="4" t="s">
        <v>128</v>
      </c>
      <c r="C114" s="5" t="s">
        <v>112</v>
      </c>
      <c r="D114" s="6">
        <v>103359.36</v>
      </c>
    </row>
    <row r="115" spans="1:4" x14ac:dyDescent="0.25">
      <c r="A115" t="s">
        <v>40</v>
      </c>
      <c r="B115" s="4" t="s">
        <v>129</v>
      </c>
      <c r="C115" s="5" t="s">
        <v>112</v>
      </c>
      <c r="D115" s="6">
        <v>144703.10399999996</v>
      </c>
    </row>
    <row r="116" spans="1:4" x14ac:dyDescent="0.25">
      <c r="A116" t="s">
        <v>40</v>
      </c>
      <c r="B116" s="4" t="s">
        <v>130</v>
      </c>
      <c r="C116" s="5" t="s">
        <v>131</v>
      </c>
      <c r="D116" s="6">
        <v>82656</v>
      </c>
    </row>
    <row r="117" spans="1:4" x14ac:dyDescent="0.25">
      <c r="A117" t="s">
        <v>40</v>
      </c>
      <c r="B117" s="4" t="s">
        <v>132</v>
      </c>
      <c r="C117" s="5" t="s">
        <v>131</v>
      </c>
      <c r="D117" s="6">
        <v>77696.639999999999</v>
      </c>
    </row>
    <row r="118" spans="1:4" x14ac:dyDescent="0.25">
      <c r="A118" t="s">
        <v>40</v>
      </c>
      <c r="B118" s="4" t="s">
        <v>133</v>
      </c>
      <c r="C118" s="5" t="s">
        <v>131</v>
      </c>
      <c r="D118" s="6">
        <v>20664</v>
      </c>
    </row>
    <row r="119" spans="1:4" x14ac:dyDescent="0.25">
      <c r="A119" t="s">
        <v>40</v>
      </c>
      <c r="B119" s="4" t="s">
        <v>134</v>
      </c>
      <c r="C119" s="5" t="s">
        <v>131</v>
      </c>
      <c r="D119" s="6">
        <v>20664</v>
      </c>
    </row>
    <row r="120" spans="1:4" x14ac:dyDescent="0.25">
      <c r="A120" t="s">
        <v>40</v>
      </c>
      <c r="B120" s="4" t="s">
        <v>135</v>
      </c>
      <c r="C120" s="5" t="s">
        <v>131</v>
      </c>
      <c r="D120" s="6">
        <v>21309.75</v>
      </c>
    </row>
    <row r="121" spans="1:4" x14ac:dyDescent="0.25">
      <c r="A121" t="s">
        <v>40</v>
      </c>
      <c r="B121" s="4" t="s">
        <v>136</v>
      </c>
      <c r="C121" s="5" t="s">
        <v>131</v>
      </c>
      <c r="D121" s="6">
        <v>83482.559999999998</v>
      </c>
    </row>
    <row r="122" spans="1:4" x14ac:dyDescent="0.25">
      <c r="A122" t="s">
        <v>40</v>
      </c>
      <c r="B122" s="4" t="s">
        <v>137</v>
      </c>
      <c r="C122" s="5" t="s">
        <v>131</v>
      </c>
      <c r="D122" s="6">
        <v>39674.879999999997</v>
      </c>
    </row>
    <row r="123" spans="1:4" x14ac:dyDescent="0.25">
      <c r="A123" t="s">
        <v>40</v>
      </c>
      <c r="B123" s="4" t="s">
        <v>138</v>
      </c>
      <c r="C123" s="5" t="s">
        <v>139</v>
      </c>
      <c r="D123" s="6">
        <v>21953.433599999997</v>
      </c>
    </row>
    <row r="124" spans="1:4" x14ac:dyDescent="0.25">
      <c r="A124" t="s">
        <v>40</v>
      </c>
      <c r="B124" s="4" t="s">
        <v>140</v>
      </c>
      <c r="C124" s="5" t="s">
        <v>139</v>
      </c>
      <c r="D124" s="6">
        <v>93280.051199999987</v>
      </c>
    </row>
    <row r="125" spans="1:4" x14ac:dyDescent="0.25">
      <c r="A125" t="s">
        <v>40</v>
      </c>
      <c r="B125" s="4" t="s">
        <v>141</v>
      </c>
      <c r="C125" s="5" t="s">
        <v>142</v>
      </c>
      <c r="D125" s="6">
        <v>22094.194800000001</v>
      </c>
    </row>
    <row r="126" spans="1:4" x14ac:dyDescent="0.25">
      <c r="A126" t="s">
        <v>40</v>
      </c>
      <c r="B126" s="4" t="s">
        <v>143</v>
      </c>
      <c r="C126" s="5" t="s">
        <v>142</v>
      </c>
      <c r="D126" s="6">
        <v>61122.143999999993</v>
      </c>
    </row>
    <row r="127" spans="1:4" x14ac:dyDescent="0.25">
      <c r="A127" t="s">
        <v>40</v>
      </c>
      <c r="B127" s="4" t="s">
        <v>144</v>
      </c>
      <c r="C127" s="5" t="s">
        <v>142</v>
      </c>
      <c r="D127" s="6">
        <v>109519.2</v>
      </c>
    </row>
    <row r="128" spans="1:4" x14ac:dyDescent="0.25">
      <c r="A128" t="s">
        <v>40</v>
      </c>
      <c r="B128" s="4" t="s">
        <v>145</v>
      </c>
      <c r="C128" s="5" t="s">
        <v>142</v>
      </c>
      <c r="D128" s="6">
        <v>88449.792000000001</v>
      </c>
    </row>
    <row r="129" spans="1:4" x14ac:dyDescent="0.25">
      <c r="A129" t="s">
        <v>40</v>
      </c>
      <c r="B129" s="4" t="s">
        <v>146</v>
      </c>
      <c r="C129" s="5" t="s">
        <v>147</v>
      </c>
      <c r="D129" s="6">
        <v>17601.791999999998</v>
      </c>
    </row>
    <row r="130" spans="1:4" x14ac:dyDescent="0.25">
      <c r="A130" t="s">
        <v>40</v>
      </c>
      <c r="B130" s="4" t="s">
        <v>148</v>
      </c>
      <c r="C130" s="5" t="s">
        <v>147</v>
      </c>
      <c r="D130" s="6">
        <v>12996.671999999999</v>
      </c>
    </row>
    <row r="131" spans="1:4" x14ac:dyDescent="0.25">
      <c r="A131" t="s">
        <v>40</v>
      </c>
      <c r="B131" s="4" t="s">
        <v>149</v>
      </c>
      <c r="C131" s="5" t="s">
        <v>147</v>
      </c>
      <c r="D131" s="6">
        <v>23281.439999999999</v>
      </c>
    </row>
    <row r="132" spans="1:4" x14ac:dyDescent="0.25">
      <c r="A132" t="s">
        <v>40</v>
      </c>
      <c r="B132" s="4" t="s">
        <v>150</v>
      </c>
      <c r="C132" s="5" t="s">
        <v>147</v>
      </c>
      <c r="D132" s="6">
        <v>147056.83199999999</v>
      </c>
    </row>
    <row r="133" spans="1:4" x14ac:dyDescent="0.25">
      <c r="A133" t="s">
        <v>40</v>
      </c>
      <c r="B133" s="4" t="s">
        <v>151</v>
      </c>
      <c r="C133" s="5" t="s">
        <v>147</v>
      </c>
      <c r="D133" s="6">
        <v>93125.759999999995</v>
      </c>
    </row>
    <row r="134" spans="1:4" x14ac:dyDescent="0.25">
      <c r="A134" t="s">
        <v>40</v>
      </c>
      <c r="B134" s="4" t="s">
        <v>152</v>
      </c>
      <c r="C134" s="5" t="s">
        <v>147</v>
      </c>
      <c r="D134" s="6">
        <v>107452.8</v>
      </c>
    </row>
    <row r="135" spans="1:4" x14ac:dyDescent="0.25">
      <c r="A135" t="s">
        <v>40</v>
      </c>
      <c r="B135" s="4" t="s">
        <v>153</v>
      </c>
      <c r="C135" s="5" t="s">
        <v>147</v>
      </c>
      <c r="D135" s="6">
        <v>39143.519999999997</v>
      </c>
    </row>
    <row r="136" spans="1:4" x14ac:dyDescent="0.25">
      <c r="A136" t="s">
        <v>40</v>
      </c>
      <c r="B136" s="4" t="s">
        <v>154</v>
      </c>
      <c r="C136" s="5" t="s">
        <v>147</v>
      </c>
      <c r="D136" s="6">
        <v>19955.52</v>
      </c>
    </row>
    <row r="137" spans="1:4" x14ac:dyDescent="0.25">
      <c r="A137" t="s">
        <v>40</v>
      </c>
      <c r="B137" s="4" t="s">
        <v>155</v>
      </c>
      <c r="C137" s="5" t="s">
        <v>156</v>
      </c>
      <c r="D137" s="6">
        <v>93094.927999999985</v>
      </c>
    </row>
    <row r="138" spans="1:4" x14ac:dyDescent="0.25">
      <c r="A138" t="s">
        <v>40</v>
      </c>
      <c r="B138" s="4" t="s">
        <v>157</v>
      </c>
      <c r="C138" s="5" t="s">
        <v>156</v>
      </c>
      <c r="D138" s="6">
        <v>61469.823999999993</v>
      </c>
    </row>
    <row r="139" spans="1:4" x14ac:dyDescent="0.25">
      <c r="A139" t="s">
        <v>40</v>
      </c>
      <c r="B139" s="4" t="s">
        <v>158</v>
      </c>
      <c r="C139" s="5" t="s">
        <v>159</v>
      </c>
      <c r="D139" s="6">
        <v>153976.32000000001</v>
      </c>
    </row>
    <row r="140" spans="1:4" x14ac:dyDescent="0.25">
      <c r="A140" t="s">
        <v>40</v>
      </c>
      <c r="B140" s="4" t="s">
        <v>160</v>
      </c>
      <c r="C140" s="5" t="s">
        <v>159</v>
      </c>
      <c r="D140" s="6">
        <v>26945.855999999996</v>
      </c>
    </row>
    <row r="141" spans="1:4" x14ac:dyDescent="0.25">
      <c r="A141" t="s">
        <v>40</v>
      </c>
      <c r="B141" s="4" t="s">
        <v>161</v>
      </c>
      <c r="C141" s="5" t="s">
        <v>162</v>
      </c>
      <c r="D141" s="6">
        <v>477400.06399999995</v>
      </c>
    </row>
    <row r="142" spans="1:4" x14ac:dyDescent="0.25">
      <c r="A142" t="s">
        <v>40</v>
      </c>
      <c r="B142" s="4" t="s">
        <v>163</v>
      </c>
      <c r="C142" s="5" t="s">
        <v>162</v>
      </c>
      <c r="D142" s="6">
        <v>54012.415999999997</v>
      </c>
    </row>
    <row r="143" spans="1:4" x14ac:dyDescent="0.25">
      <c r="A143" t="s">
        <v>40</v>
      </c>
      <c r="B143" s="4" t="s">
        <v>164</v>
      </c>
      <c r="C143" s="5" t="s">
        <v>162</v>
      </c>
      <c r="D143" s="6">
        <v>90601.471999999994</v>
      </c>
    </row>
    <row r="144" spans="1:4" x14ac:dyDescent="0.25">
      <c r="A144" t="s">
        <v>40</v>
      </c>
      <c r="B144" s="4" t="s">
        <v>165</v>
      </c>
      <c r="C144" s="5" t="s">
        <v>162</v>
      </c>
      <c r="D144" s="6">
        <v>20908.031999999999</v>
      </c>
    </row>
    <row r="145" spans="1:4" x14ac:dyDescent="0.25">
      <c r="A145" t="s">
        <v>40</v>
      </c>
      <c r="B145" s="4" t="s">
        <v>166</v>
      </c>
      <c r="C145" s="5" t="s">
        <v>162</v>
      </c>
      <c r="D145" s="6">
        <v>76314.316799999986</v>
      </c>
    </row>
    <row r="146" spans="1:4" x14ac:dyDescent="0.25">
      <c r="A146" t="s">
        <v>40</v>
      </c>
      <c r="B146" s="4" t="s">
        <v>167</v>
      </c>
      <c r="C146" s="5" t="s">
        <v>162</v>
      </c>
      <c r="D146" s="6">
        <v>210111.552</v>
      </c>
    </row>
    <row r="147" spans="1:4" x14ac:dyDescent="0.25">
      <c r="A147" t="s">
        <v>40</v>
      </c>
      <c r="B147" s="4" t="s">
        <v>168</v>
      </c>
      <c r="C147" s="5" t="s">
        <v>162</v>
      </c>
      <c r="D147" s="6">
        <v>78405.119999999995</v>
      </c>
    </row>
    <row r="148" spans="1:4" x14ac:dyDescent="0.25">
      <c r="A148" t="s">
        <v>40</v>
      </c>
      <c r="B148" s="4" t="s">
        <v>169</v>
      </c>
      <c r="C148" s="5" t="s">
        <v>162</v>
      </c>
      <c r="D148" s="6">
        <v>45300.735999999997</v>
      </c>
    </row>
    <row r="149" spans="1:4" x14ac:dyDescent="0.25">
      <c r="A149" t="s">
        <v>40</v>
      </c>
      <c r="B149" s="4" t="s">
        <v>170</v>
      </c>
      <c r="C149" s="5" t="s">
        <v>162</v>
      </c>
      <c r="D149" s="6">
        <v>80147.455999999991</v>
      </c>
    </row>
    <row r="150" spans="1:4" x14ac:dyDescent="0.25">
      <c r="A150" t="s">
        <v>40</v>
      </c>
      <c r="B150" s="4" t="s">
        <v>171</v>
      </c>
      <c r="C150" s="5" t="s">
        <v>162</v>
      </c>
      <c r="D150" s="6">
        <v>27180.441599999995</v>
      </c>
    </row>
    <row r="151" spans="1:4" x14ac:dyDescent="0.25">
      <c r="A151" t="s">
        <v>40</v>
      </c>
      <c r="B151" s="4" t="s">
        <v>172</v>
      </c>
      <c r="C151" s="5" t="s">
        <v>162</v>
      </c>
      <c r="D151" s="6">
        <v>73178.111999999994</v>
      </c>
    </row>
    <row r="152" spans="1:4" x14ac:dyDescent="0.25">
      <c r="A152" t="s">
        <v>40</v>
      </c>
      <c r="B152" s="4" t="s">
        <v>173</v>
      </c>
      <c r="C152" s="5" t="s">
        <v>162</v>
      </c>
      <c r="D152" s="6">
        <v>36589.055999999997</v>
      </c>
    </row>
    <row r="153" spans="1:4" x14ac:dyDescent="0.25">
      <c r="A153" t="s">
        <v>40</v>
      </c>
      <c r="B153" s="4" t="s">
        <v>174</v>
      </c>
      <c r="C153" s="5" t="s">
        <v>162</v>
      </c>
      <c r="D153" s="6">
        <v>412692.22399999999</v>
      </c>
    </row>
    <row r="154" spans="1:4" x14ac:dyDescent="0.25">
      <c r="A154" t="s">
        <v>40</v>
      </c>
      <c r="B154" s="4" t="s">
        <v>175</v>
      </c>
      <c r="C154" s="5" t="s">
        <v>162</v>
      </c>
      <c r="D154" s="6">
        <v>98006.399999999994</v>
      </c>
    </row>
    <row r="155" spans="1:4" x14ac:dyDescent="0.25">
      <c r="A155" t="s">
        <v>40</v>
      </c>
      <c r="B155" s="4" t="s">
        <v>176</v>
      </c>
      <c r="C155" s="5" t="s">
        <v>177</v>
      </c>
      <c r="D155" s="6">
        <v>200263.67999999999</v>
      </c>
    </row>
    <row r="156" spans="1:4" x14ac:dyDescent="0.25">
      <c r="A156" t="s">
        <v>40</v>
      </c>
      <c r="B156" s="4" t="s">
        <v>178</v>
      </c>
      <c r="C156" s="5" t="s">
        <v>177</v>
      </c>
      <c r="D156" s="6">
        <v>86906.880000000005</v>
      </c>
    </row>
    <row r="157" spans="1:4" x14ac:dyDescent="0.25">
      <c r="A157" t="s">
        <v>40</v>
      </c>
      <c r="B157" s="4" t="s">
        <v>179</v>
      </c>
      <c r="C157" s="5" t="s">
        <v>177</v>
      </c>
      <c r="D157" s="6">
        <v>256942.07999999999</v>
      </c>
    </row>
    <row r="158" spans="1:4" x14ac:dyDescent="0.25">
      <c r="A158" t="s">
        <v>40</v>
      </c>
      <c r="B158" s="4" t="s">
        <v>180</v>
      </c>
      <c r="C158" s="5" t="s">
        <v>177</v>
      </c>
      <c r="D158" s="6">
        <v>94464</v>
      </c>
    </row>
    <row r="159" spans="1:4" x14ac:dyDescent="0.25">
      <c r="A159" t="s">
        <v>40</v>
      </c>
      <c r="B159" s="4" t="s">
        <v>181</v>
      </c>
      <c r="C159" s="5" t="s">
        <v>177</v>
      </c>
      <c r="D159" s="6">
        <v>332513.28000000003</v>
      </c>
    </row>
    <row r="160" spans="1:4" x14ac:dyDescent="0.25">
      <c r="A160" t="s">
        <v>40</v>
      </c>
      <c r="B160" s="4" t="s">
        <v>182</v>
      </c>
      <c r="C160" s="5" t="s">
        <v>177</v>
      </c>
      <c r="D160" s="6">
        <v>595123.19999999995</v>
      </c>
    </row>
    <row r="161" spans="1:4" x14ac:dyDescent="0.25">
      <c r="A161" t="s">
        <v>40</v>
      </c>
      <c r="B161" s="4" t="s">
        <v>183</v>
      </c>
      <c r="C161" s="5" t="s">
        <v>177</v>
      </c>
      <c r="D161" s="6">
        <v>20782.080000000002</v>
      </c>
    </row>
    <row r="162" spans="1:4" x14ac:dyDescent="0.25">
      <c r="A162" t="s">
        <v>40</v>
      </c>
      <c r="B162" s="4" t="s">
        <v>184</v>
      </c>
      <c r="C162" s="5" t="s">
        <v>177</v>
      </c>
      <c r="D162" s="6">
        <v>47232</v>
      </c>
    </row>
    <row r="163" spans="1:4" x14ac:dyDescent="0.25">
      <c r="A163" t="s">
        <v>40</v>
      </c>
      <c r="B163" s="4" t="s">
        <v>185</v>
      </c>
      <c r="C163" s="5" t="s">
        <v>177</v>
      </c>
      <c r="D163" s="6">
        <v>319288.32000000001</v>
      </c>
    </row>
    <row r="164" spans="1:4" x14ac:dyDescent="0.25">
      <c r="A164" t="s">
        <v>40</v>
      </c>
      <c r="B164" s="4" t="s">
        <v>186</v>
      </c>
      <c r="C164" s="5" t="s">
        <v>177</v>
      </c>
      <c r="D164" s="6">
        <v>35896.32</v>
      </c>
    </row>
    <row r="165" spans="1:4" x14ac:dyDescent="0.25">
      <c r="A165" t="s">
        <v>40</v>
      </c>
      <c r="B165" s="4" t="s">
        <v>187</v>
      </c>
      <c r="C165" s="5" t="s">
        <v>177</v>
      </c>
      <c r="D165" s="6">
        <v>298506.23999999999</v>
      </c>
    </row>
    <row r="166" spans="1:4" x14ac:dyDescent="0.25">
      <c r="A166" t="s">
        <v>40</v>
      </c>
      <c r="B166" s="4" t="s">
        <v>188</v>
      </c>
      <c r="C166" s="5" t="s">
        <v>177</v>
      </c>
      <c r="D166" s="6">
        <v>34007.040000000001</v>
      </c>
    </row>
    <row r="167" spans="1:4" x14ac:dyDescent="0.25">
      <c r="A167" t="s">
        <v>40</v>
      </c>
      <c r="B167" s="4" t="s">
        <v>189</v>
      </c>
      <c r="C167" s="5" t="s">
        <v>177</v>
      </c>
      <c r="D167" s="6">
        <v>381634.56</v>
      </c>
    </row>
    <row r="168" spans="1:4" x14ac:dyDescent="0.25">
      <c r="A168" t="s">
        <v>40</v>
      </c>
      <c r="B168" s="4" t="s">
        <v>190</v>
      </c>
      <c r="C168" s="5" t="s">
        <v>177</v>
      </c>
      <c r="D168" s="6">
        <v>28717.056</v>
      </c>
    </row>
    <row r="169" spans="1:4" x14ac:dyDescent="0.25">
      <c r="A169" t="s">
        <v>40</v>
      </c>
      <c r="B169" s="4" t="s">
        <v>191</v>
      </c>
      <c r="C169" s="5" t="s">
        <v>177</v>
      </c>
      <c r="D169" s="6">
        <v>136028.16</v>
      </c>
    </row>
    <row r="170" spans="1:4" x14ac:dyDescent="0.25">
      <c r="A170" t="s">
        <v>40</v>
      </c>
      <c r="B170" s="4" t="s">
        <v>192</v>
      </c>
      <c r="C170" s="5" t="s">
        <v>193</v>
      </c>
      <c r="D170" s="6">
        <v>131501.76000000001</v>
      </c>
    </row>
    <row r="171" spans="1:4" x14ac:dyDescent="0.25">
      <c r="A171" t="s">
        <v>40</v>
      </c>
      <c r="B171" s="4" t="s">
        <v>194</v>
      </c>
      <c r="C171" s="5" t="s">
        <v>193</v>
      </c>
      <c r="D171" s="6">
        <v>113293.82400000001</v>
      </c>
    </row>
    <row r="172" spans="1:4" x14ac:dyDescent="0.25">
      <c r="A172" t="s">
        <v>40</v>
      </c>
      <c r="B172" s="4" t="s">
        <v>195</v>
      </c>
      <c r="C172" s="5" t="s">
        <v>193</v>
      </c>
      <c r="D172" s="6">
        <v>70808.639999999999</v>
      </c>
    </row>
    <row r="173" spans="1:4" x14ac:dyDescent="0.25">
      <c r="A173" t="s">
        <v>40</v>
      </c>
      <c r="B173" s="4" t="s">
        <v>196</v>
      </c>
      <c r="C173" s="5" t="s">
        <v>193</v>
      </c>
      <c r="D173" s="6">
        <v>66762.432000000001</v>
      </c>
    </row>
    <row r="174" spans="1:4" x14ac:dyDescent="0.25">
      <c r="A174" t="s">
        <v>40</v>
      </c>
      <c r="B174" s="4" t="s">
        <v>197</v>
      </c>
      <c r="C174" s="5" t="s">
        <v>193</v>
      </c>
      <c r="D174" s="6">
        <v>244795.584</v>
      </c>
    </row>
    <row r="175" spans="1:4" x14ac:dyDescent="0.25">
      <c r="A175" t="s">
        <v>40</v>
      </c>
      <c r="B175" s="4" t="s">
        <v>198</v>
      </c>
      <c r="C175" s="5" t="s">
        <v>193</v>
      </c>
      <c r="D175" s="6">
        <v>80924.160000000003</v>
      </c>
    </row>
    <row r="176" spans="1:4" x14ac:dyDescent="0.25">
      <c r="A176" t="s">
        <v>40</v>
      </c>
      <c r="B176" s="4" t="s">
        <v>199</v>
      </c>
      <c r="C176" s="5" t="s">
        <v>193</v>
      </c>
      <c r="D176" s="6">
        <v>95085.887999999992</v>
      </c>
    </row>
    <row r="177" spans="1:4" x14ac:dyDescent="0.25">
      <c r="A177" t="s">
        <v>40</v>
      </c>
      <c r="B177" s="4" t="s">
        <v>200</v>
      </c>
      <c r="C177" s="5" t="s">
        <v>193</v>
      </c>
      <c r="D177" s="6">
        <v>152367.48000000001</v>
      </c>
    </row>
    <row r="178" spans="1:4" x14ac:dyDescent="0.25">
      <c r="A178" t="s">
        <v>40</v>
      </c>
      <c r="B178" s="4" t="s">
        <v>201</v>
      </c>
      <c r="C178" s="5" t="s">
        <v>193</v>
      </c>
      <c r="D178" s="6">
        <v>74854.847999999984</v>
      </c>
    </row>
    <row r="179" spans="1:4" x14ac:dyDescent="0.25">
      <c r="A179" t="s">
        <v>40</v>
      </c>
      <c r="B179" s="4" t="s">
        <v>202</v>
      </c>
      <c r="C179" s="5" t="s">
        <v>193</v>
      </c>
      <c r="D179" s="6">
        <v>314845.56</v>
      </c>
    </row>
    <row r="180" spans="1:4" x14ac:dyDescent="0.25">
      <c r="A180" t="s">
        <v>40</v>
      </c>
      <c r="B180" s="4" t="s">
        <v>203</v>
      </c>
      <c r="C180" s="5" t="s">
        <v>193</v>
      </c>
      <c r="D180" s="6">
        <v>132766.20000000001</v>
      </c>
    </row>
    <row r="181" spans="1:4" x14ac:dyDescent="0.25">
      <c r="A181" t="s">
        <v>40</v>
      </c>
      <c r="B181" s="4" t="s">
        <v>204</v>
      </c>
      <c r="C181" s="5" t="s">
        <v>193</v>
      </c>
      <c r="D181" s="6">
        <v>362405.23200000002</v>
      </c>
    </row>
    <row r="182" spans="1:4" x14ac:dyDescent="0.25">
      <c r="A182" t="s">
        <v>40</v>
      </c>
      <c r="B182" s="4" t="s">
        <v>205</v>
      </c>
      <c r="C182" s="5" t="s">
        <v>193</v>
      </c>
      <c r="D182" s="6">
        <v>68279.759999999995</v>
      </c>
    </row>
    <row r="183" spans="1:4" x14ac:dyDescent="0.25">
      <c r="A183" t="s">
        <v>40</v>
      </c>
      <c r="B183" s="4" t="s">
        <v>206</v>
      </c>
      <c r="C183" s="5" t="s">
        <v>193</v>
      </c>
      <c r="D183" s="6">
        <v>28323.456000000002</v>
      </c>
    </row>
    <row r="184" spans="1:4" x14ac:dyDescent="0.25">
      <c r="A184" t="s">
        <v>40</v>
      </c>
      <c r="B184" s="4" t="s">
        <v>207</v>
      </c>
      <c r="C184" s="5" t="s">
        <v>193</v>
      </c>
      <c r="D184" s="6">
        <v>127050.93119999999</v>
      </c>
    </row>
    <row r="185" spans="1:4" x14ac:dyDescent="0.25">
      <c r="A185" t="s">
        <v>40</v>
      </c>
      <c r="B185" s="4" t="s">
        <v>208</v>
      </c>
      <c r="C185" s="5" t="s">
        <v>193</v>
      </c>
      <c r="D185" s="6">
        <v>281211.45599999995</v>
      </c>
    </row>
    <row r="186" spans="1:4" x14ac:dyDescent="0.25">
      <c r="A186" t="s">
        <v>40</v>
      </c>
      <c r="B186" s="4" t="s">
        <v>209</v>
      </c>
      <c r="C186" s="5" t="s">
        <v>193</v>
      </c>
      <c r="D186" s="6">
        <v>117340.03199999999</v>
      </c>
    </row>
    <row r="187" spans="1:4" x14ac:dyDescent="0.25">
      <c r="A187" t="s">
        <v>40</v>
      </c>
      <c r="B187" s="4" t="s">
        <v>210</v>
      </c>
      <c r="C187" s="5" t="s">
        <v>211</v>
      </c>
      <c r="D187" s="6">
        <v>54015.040000000001</v>
      </c>
    </row>
    <row r="188" spans="1:4" x14ac:dyDescent="0.25">
      <c r="A188" t="s">
        <v>40</v>
      </c>
      <c r="B188" s="4" t="s">
        <v>212</v>
      </c>
      <c r="C188" s="5" t="s">
        <v>211</v>
      </c>
      <c r="D188" s="6">
        <v>129166.39999999999</v>
      </c>
    </row>
    <row r="189" spans="1:4" x14ac:dyDescent="0.25">
      <c r="A189" t="s">
        <v>40</v>
      </c>
      <c r="B189" s="4" t="s">
        <v>213</v>
      </c>
      <c r="C189" s="5" t="s">
        <v>211</v>
      </c>
      <c r="D189" s="6">
        <v>129166.39999999999</v>
      </c>
    </row>
    <row r="190" spans="1:4" x14ac:dyDescent="0.25">
      <c r="A190" t="s">
        <v>40</v>
      </c>
      <c r="B190" s="4" t="s">
        <v>214</v>
      </c>
      <c r="C190" s="5" t="s">
        <v>211</v>
      </c>
      <c r="D190" s="6">
        <v>61060.480000000003</v>
      </c>
    </row>
    <row r="191" spans="1:4" x14ac:dyDescent="0.25">
      <c r="A191" t="s">
        <v>40</v>
      </c>
      <c r="B191" s="4" t="s">
        <v>215</v>
      </c>
      <c r="C191" s="5" t="s">
        <v>211</v>
      </c>
      <c r="D191" s="6">
        <v>46969.599999999999</v>
      </c>
    </row>
    <row r="192" spans="1:4" x14ac:dyDescent="0.25">
      <c r="A192" t="s">
        <v>40</v>
      </c>
      <c r="B192" s="4" t="s">
        <v>216</v>
      </c>
      <c r="C192" s="5" t="s">
        <v>211</v>
      </c>
      <c r="D192" s="6">
        <v>258332.79999999999</v>
      </c>
    </row>
    <row r="193" spans="1:4" x14ac:dyDescent="0.25">
      <c r="A193" t="s">
        <v>40</v>
      </c>
      <c r="B193" s="4" t="s">
        <v>217</v>
      </c>
      <c r="C193" s="5" t="s">
        <v>211</v>
      </c>
      <c r="D193" s="6">
        <v>48437.4</v>
      </c>
    </row>
    <row r="194" spans="1:4" x14ac:dyDescent="0.25">
      <c r="A194" t="s">
        <v>40</v>
      </c>
      <c r="B194" s="4" t="s">
        <v>218</v>
      </c>
      <c r="C194" s="5" t="s">
        <v>211</v>
      </c>
      <c r="D194" s="6">
        <v>119772.48</v>
      </c>
    </row>
    <row r="195" spans="1:4" x14ac:dyDescent="0.25">
      <c r="A195" t="s">
        <v>40</v>
      </c>
      <c r="B195" s="4" t="s">
        <v>219</v>
      </c>
      <c r="C195" s="5" t="s">
        <v>211</v>
      </c>
      <c r="D195" s="6">
        <v>319393.28000000003</v>
      </c>
    </row>
    <row r="196" spans="1:4" x14ac:dyDescent="0.25">
      <c r="A196" t="s">
        <v>40</v>
      </c>
      <c r="B196" s="4" t="s">
        <v>220</v>
      </c>
      <c r="C196" s="5" t="s">
        <v>211</v>
      </c>
      <c r="D196" s="6">
        <v>371059.84</v>
      </c>
    </row>
    <row r="197" spans="1:4" x14ac:dyDescent="0.25">
      <c r="A197" t="s">
        <v>40</v>
      </c>
      <c r="B197" s="4" t="s">
        <v>221</v>
      </c>
      <c r="C197" s="5" t="s">
        <v>211</v>
      </c>
      <c r="D197" s="6">
        <v>628805.52</v>
      </c>
    </row>
    <row r="198" spans="1:4" x14ac:dyDescent="0.25">
      <c r="A198" t="s">
        <v>40</v>
      </c>
      <c r="B198" s="4" t="s">
        <v>222</v>
      </c>
      <c r="C198" s="5" t="s">
        <v>211</v>
      </c>
      <c r="D198" s="6">
        <v>82343.58</v>
      </c>
    </row>
    <row r="199" spans="1:4" x14ac:dyDescent="0.25">
      <c r="A199" t="s">
        <v>40</v>
      </c>
      <c r="B199" s="4" t="s">
        <v>223</v>
      </c>
      <c r="C199" s="5" t="s">
        <v>211</v>
      </c>
      <c r="D199" s="6">
        <v>162045.12</v>
      </c>
    </row>
    <row r="200" spans="1:4" x14ac:dyDescent="0.25">
      <c r="A200" t="s">
        <v>40</v>
      </c>
      <c r="B200" s="4" t="s">
        <v>224</v>
      </c>
      <c r="C200" s="5" t="s">
        <v>211</v>
      </c>
      <c r="D200" s="6">
        <v>217087.62</v>
      </c>
    </row>
    <row r="201" spans="1:4" x14ac:dyDescent="0.25">
      <c r="A201" t="s">
        <v>40</v>
      </c>
      <c r="B201" s="4" t="s">
        <v>225</v>
      </c>
      <c r="C201" s="5" t="s">
        <v>211</v>
      </c>
      <c r="D201" s="6">
        <v>42272.639999999999</v>
      </c>
    </row>
    <row r="202" spans="1:4" x14ac:dyDescent="0.25">
      <c r="A202" t="s">
        <v>40</v>
      </c>
      <c r="B202" s="4" t="s">
        <v>226</v>
      </c>
      <c r="C202" s="5" t="s">
        <v>211</v>
      </c>
      <c r="D202" s="6">
        <v>455238.25199999998</v>
      </c>
    </row>
    <row r="203" spans="1:4" x14ac:dyDescent="0.25">
      <c r="A203" t="s">
        <v>40</v>
      </c>
      <c r="B203" s="4" t="s">
        <v>227</v>
      </c>
      <c r="C203" s="5" t="s">
        <v>211</v>
      </c>
      <c r="D203" s="6">
        <v>254516.52</v>
      </c>
    </row>
    <row r="204" spans="1:4" x14ac:dyDescent="0.25">
      <c r="A204" t="s">
        <v>40</v>
      </c>
      <c r="B204" s="4" t="s">
        <v>228</v>
      </c>
      <c r="C204" s="5" t="s">
        <v>211</v>
      </c>
      <c r="D204" s="6">
        <v>100984.64</v>
      </c>
    </row>
    <row r="205" spans="1:4" x14ac:dyDescent="0.25">
      <c r="A205" t="s">
        <v>40</v>
      </c>
      <c r="B205" s="4" t="s">
        <v>229</v>
      </c>
      <c r="C205" s="5" t="s">
        <v>211</v>
      </c>
      <c r="D205" s="6">
        <v>93939.199999999997</v>
      </c>
    </row>
    <row r="206" spans="1:4" x14ac:dyDescent="0.25">
      <c r="A206" t="s">
        <v>40</v>
      </c>
      <c r="B206" s="4" t="s">
        <v>230</v>
      </c>
      <c r="C206" s="5" t="s">
        <v>211</v>
      </c>
      <c r="D206" s="6">
        <v>450908.15999999997</v>
      </c>
    </row>
    <row r="207" spans="1:4" x14ac:dyDescent="0.25">
      <c r="A207" t="s">
        <v>40</v>
      </c>
      <c r="B207" s="4" t="s">
        <v>231</v>
      </c>
      <c r="C207" s="5" t="s">
        <v>211</v>
      </c>
      <c r="D207" s="6">
        <v>189052.64</v>
      </c>
    </row>
    <row r="208" spans="1:4" x14ac:dyDescent="0.25">
      <c r="A208" t="s">
        <v>40</v>
      </c>
      <c r="B208" s="4" t="s">
        <v>232</v>
      </c>
      <c r="C208" s="5" t="s">
        <v>211</v>
      </c>
      <c r="D208" s="6">
        <v>37575.68</v>
      </c>
    </row>
    <row r="209" spans="1:4" x14ac:dyDescent="0.25">
      <c r="A209" t="s">
        <v>40</v>
      </c>
      <c r="B209" s="4" t="s">
        <v>233</v>
      </c>
      <c r="C209" s="5" t="s">
        <v>211</v>
      </c>
      <c r="D209" s="6">
        <v>46969.599999999999</v>
      </c>
    </row>
    <row r="210" spans="1:4" x14ac:dyDescent="0.25">
      <c r="A210" t="s">
        <v>40</v>
      </c>
      <c r="B210" s="4" t="s">
        <v>234</v>
      </c>
      <c r="C210" s="5" t="s">
        <v>211</v>
      </c>
      <c r="D210" s="6">
        <v>150098.04800000001</v>
      </c>
    </row>
    <row r="211" spans="1:4" x14ac:dyDescent="0.25">
      <c r="A211" t="s">
        <v>40</v>
      </c>
      <c r="B211" s="4" t="s">
        <v>235</v>
      </c>
      <c r="C211" s="5" t="s">
        <v>211</v>
      </c>
      <c r="D211" s="6">
        <v>75151.360000000001</v>
      </c>
    </row>
    <row r="212" spans="1:4" x14ac:dyDescent="0.25">
      <c r="A212" t="s">
        <v>40</v>
      </c>
      <c r="B212" s="4" t="s">
        <v>236</v>
      </c>
      <c r="C212" s="5" t="s">
        <v>211</v>
      </c>
      <c r="D212" s="6">
        <v>356968.96000000002</v>
      </c>
    </row>
    <row r="213" spans="1:4" x14ac:dyDescent="0.25">
      <c r="A213" t="s">
        <v>40</v>
      </c>
      <c r="B213" s="4" t="s">
        <v>237</v>
      </c>
      <c r="C213" s="5" t="s">
        <v>211</v>
      </c>
      <c r="D213" s="6">
        <v>46969.599999999999</v>
      </c>
    </row>
    <row r="214" spans="1:4" x14ac:dyDescent="0.25">
      <c r="A214" t="s">
        <v>40</v>
      </c>
      <c r="B214" s="4" t="s">
        <v>238</v>
      </c>
      <c r="C214" s="5" t="s">
        <v>211</v>
      </c>
      <c r="D214" s="6">
        <v>51666.559999999998</v>
      </c>
    </row>
    <row r="215" spans="1:4" x14ac:dyDescent="0.25">
      <c r="A215" t="s">
        <v>40</v>
      </c>
      <c r="B215" s="4" t="s">
        <v>239</v>
      </c>
      <c r="C215" s="5" t="s">
        <v>211</v>
      </c>
      <c r="D215" s="6">
        <v>281817.59999999998</v>
      </c>
    </row>
    <row r="216" spans="1:4" x14ac:dyDescent="0.25">
      <c r="A216" t="s">
        <v>40</v>
      </c>
      <c r="B216" s="4" t="s">
        <v>240</v>
      </c>
      <c r="C216" s="5" t="s">
        <v>211</v>
      </c>
      <c r="D216" s="6">
        <v>35227.199999999997</v>
      </c>
    </row>
    <row r="217" spans="1:4" x14ac:dyDescent="0.25">
      <c r="A217" t="s">
        <v>40</v>
      </c>
      <c r="B217" s="4" t="s">
        <v>241</v>
      </c>
      <c r="C217" s="5" t="s">
        <v>211</v>
      </c>
      <c r="D217" s="6">
        <v>86893.759999999995</v>
      </c>
    </row>
    <row r="218" spans="1:4" x14ac:dyDescent="0.25">
      <c r="A218" t="s">
        <v>40</v>
      </c>
      <c r="B218" s="4" t="s">
        <v>242</v>
      </c>
      <c r="C218" s="5" t="s">
        <v>211</v>
      </c>
      <c r="D218" s="6">
        <v>100984.64</v>
      </c>
    </row>
    <row r="219" spans="1:4" x14ac:dyDescent="0.25">
      <c r="A219" t="s">
        <v>40</v>
      </c>
      <c r="B219" s="4" t="s">
        <v>243</v>
      </c>
      <c r="C219" s="5" t="s">
        <v>211</v>
      </c>
      <c r="D219" s="6">
        <v>64876.76</v>
      </c>
    </row>
    <row r="220" spans="1:4" x14ac:dyDescent="0.25">
      <c r="A220" t="s">
        <v>40</v>
      </c>
      <c r="B220" s="4" t="s">
        <v>244</v>
      </c>
      <c r="C220" s="5" t="s">
        <v>211</v>
      </c>
      <c r="D220" s="6">
        <v>166742.07999999999</v>
      </c>
    </row>
    <row r="221" spans="1:4" x14ac:dyDescent="0.25">
      <c r="A221" t="s">
        <v>40</v>
      </c>
      <c r="B221" s="4" t="s">
        <v>245</v>
      </c>
      <c r="C221" s="5" t="s">
        <v>211</v>
      </c>
      <c r="D221" s="6">
        <v>35227.199999999997</v>
      </c>
    </row>
    <row r="222" spans="1:4" x14ac:dyDescent="0.25">
      <c r="A222" t="s">
        <v>40</v>
      </c>
      <c r="B222" s="4" t="s">
        <v>246</v>
      </c>
      <c r="C222" s="5" t="s">
        <v>211</v>
      </c>
      <c r="D222" s="6">
        <v>37575.68</v>
      </c>
    </row>
    <row r="223" spans="1:4" x14ac:dyDescent="0.25">
      <c r="A223" t="s">
        <v>40</v>
      </c>
      <c r="B223" s="4" t="s">
        <v>247</v>
      </c>
      <c r="C223" s="5" t="s">
        <v>248</v>
      </c>
      <c r="D223" s="6">
        <v>26121.919999999998</v>
      </c>
    </row>
    <row r="224" spans="1:4" x14ac:dyDescent="0.25">
      <c r="A224" t="s">
        <v>40</v>
      </c>
      <c r="B224" s="4" t="s">
        <v>249</v>
      </c>
      <c r="C224" s="5" t="s">
        <v>248</v>
      </c>
      <c r="D224" s="6">
        <v>118736</v>
      </c>
    </row>
    <row r="225" spans="1:4" x14ac:dyDescent="0.25">
      <c r="A225" t="s">
        <v>40</v>
      </c>
      <c r="B225" s="4" t="s">
        <v>250</v>
      </c>
      <c r="C225" s="5" t="s">
        <v>248</v>
      </c>
      <c r="D225" s="6">
        <v>47494.400000000001</v>
      </c>
    </row>
    <row r="226" spans="1:4" x14ac:dyDescent="0.25">
      <c r="A226" t="s">
        <v>40</v>
      </c>
      <c r="B226" s="4" t="s">
        <v>251</v>
      </c>
      <c r="C226" s="5" t="s">
        <v>248</v>
      </c>
      <c r="D226" s="6">
        <v>90239.360000000001</v>
      </c>
    </row>
    <row r="227" spans="1:4" x14ac:dyDescent="0.25">
      <c r="A227" t="s">
        <v>40</v>
      </c>
      <c r="B227" s="4" t="s">
        <v>252</v>
      </c>
      <c r="C227" s="5" t="s">
        <v>248</v>
      </c>
      <c r="D227" s="6">
        <v>132984.32000000001</v>
      </c>
    </row>
    <row r="228" spans="1:4" x14ac:dyDescent="0.25">
      <c r="A228" t="s">
        <v>40</v>
      </c>
      <c r="B228" s="4" t="s">
        <v>253</v>
      </c>
      <c r="C228" s="5" t="s">
        <v>248</v>
      </c>
      <c r="D228" s="6">
        <v>142483.20000000001</v>
      </c>
    </row>
    <row r="229" spans="1:4" x14ac:dyDescent="0.25">
      <c r="A229" t="s">
        <v>40</v>
      </c>
      <c r="B229" s="4" t="s">
        <v>254</v>
      </c>
      <c r="C229" s="5" t="s">
        <v>248</v>
      </c>
      <c r="D229" s="6">
        <v>113986.56</v>
      </c>
    </row>
    <row r="230" spans="1:4" x14ac:dyDescent="0.25">
      <c r="A230" t="s">
        <v>40</v>
      </c>
      <c r="B230" s="4" t="s">
        <v>255</v>
      </c>
      <c r="C230" s="5" t="s">
        <v>248</v>
      </c>
      <c r="D230" s="6">
        <v>722292.73600000003</v>
      </c>
    </row>
    <row r="231" spans="1:4" x14ac:dyDescent="0.25">
      <c r="A231" t="s">
        <v>40</v>
      </c>
      <c r="B231" s="4" t="s">
        <v>256</v>
      </c>
      <c r="C231" s="5" t="s">
        <v>248</v>
      </c>
      <c r="D231" s="6">
        <v>497089.24799999996</v>
      </c>
    </row>
    <row r="232" spans="1:4" x14ac:dyDescent="0.25">
      <c r="A232" t="s">
        <v>40</v>
      </c>
      <c r="B232" s="4" t="s">
        <v>257</v>
      </c>
      <c r="C232" s="5" t="s">
        <v>248</v>
      </c>
      <c r="D232" s="6">
        <v>187242.08</v>
      </c>
    </row>
    <row r="233" spans="1:4" x14ac:dyDescent="0.25">
      <c r="A233" t="s">
        <v>40</v>
      </c>
      <c r="B233" s="4" t="s">
        <v>258</v>
      </c>
      <c r="C233" s="5" t="s">
        <v>248</v>
      </c>
      <c r="D233" s="6">
        <v>138379.592</v>
      </c>
    </row>
    <row r="234" spans="1:4" x14ac:dyDescent="0.25">
      <c r="A234" t="s">
        <v>40</v>
      </c>
      <c r="B234" s="4" t="s">
        <v>259</v>
      </c>
      <c r="C234" s="5" t="s">
        <v>248</v>
      </c>
      <c r="D234" s="6">
        <v>176982.24</v>
      </c>
    </row>
    <row r="235" spans="1:4" x14ac:dyDescent="0.25">
      <c r="A235" t="s">
        <v>40</v>
      </c>
      <c r="B235" s="4" t="s">
        <v>260</v>
      </c>
      <c r="C235" s="5" t="s">
        <v>261</v>
      </c>
      <c r="D235" s="6">
        <v>237636.78719999996</v>
      </c>
    </row>
    <row r="236" spans="1:4" x14ac:dyDescent="0.25">
      <c r="A236" t="s">
        <v>40</v>
      </c>
      <c r="B236" s="4" t="s">
        <v>262</v>
      </c>
      <c r="C236" s="5" t="s">
        <v>263</v>
      </c>
      <c r="D236" s="6">
        <v>153115.64799999999</v>
      </c>
    </row>
    <row r="237" spans="1:4" x14ac:dyDescent="0.25">
      <c r="A237" t="s">
        <v>40</v>
      </c>
      <c r="B237" s="4" t="s">
        <v>264</v>
      </c>
      <c r="C237" s="5" t="s">
        <v>263</v>
      </c>
      <c r="D237" s="6">
        <v>153115.64799999999</v>
      </c>
    </row>
    <row r="238" spans="1:4" x14ac:dyDescent="0.25">
      <c r="A238" t="s">
        <v>40</v>
      </c>
      <c r="B238" s="4" t="s">
        <v>265</v>
      </c>
      <c r="C238" s="5" t="s">
        <v>266</v>
      </c>
      <c r="D238" s="6">
        <v>148780.79999999999</v>
      </c>
    </row>
    <row r="239" spans="1:4" x14ac:dyDescent="0.25">
      <c r="A239" t="s">
        <v>40</v>
      </c>
      <c r="B239" s="4" t="s">
        <v>267</v>
      </c>
      <c r="C239" s="5" t="s">
        <v>266</v>
      </c>
      <c r="D239" s="6">
        <v>57190.604799999994</v>
      </c>
    </row>
    <row r="240" spans="1:4" x14ac:dyDescent="0.25">
      <c r="A240" t="s">
        <v>40</v>
      </c>
      <c r="B240" s="4" t="s">
        <v>268</v>
      </c>
      <c r="C240" s="5" t="s">
        <v>266</v>
      </c>
      <c r="D240" s="6">
        <v>46686.207999999991</v>
      </c>
    </row>
    <row r="241" spans="1:4" x14ac:dyDescent="0.25">
      <c r="A241" t="s">
        <v>40</v>
      </c>
      <c r="B241" s="4" t="s">
        <v>269</v>
      </c>
      <c r="C241" s="5" t="s">
        <v>266</v>
      </c>
      <c r="D241" s="6">
        <v>140933.99039999998</v>
      </c>
    </row>
    <row r="242" spans="1:4" x14ac:dyDescent="0.25">
      <c r="A242" t="s">
        <v>40</v>
      </c>
      <c r="B242" s="4" t="s">
        <v>270</v>
      </c>
      <c r="C242" s="5" t="s">
        <v>266</v>
      </c>
      <c r="D242" s="6">
        <v>142976.51199999996</v>
      </c>
    </row>
    <row r="243" spans="1:4" x14ac:dyDescent="0.25">
      <c r="A243" t="s">
        <v>40</v>
      </c>
      <c r="B243" s="4" t="s">
        <v>271</v>
      </c>
      <c r="C243" s="5" t="s">
        <v>272</v>
      </c>
      <c r="D243" s="6">
        <v>338228.35200000001</v>
      </c>
    </row>
    <row r="244" spans="1:4" x14ac:dyDescent="0.25">
      <c r="A244" t="s">
        <v>40</v>
      </c>
      <c r="B244" s="4" t="s">
        <v>273</v>
      </c>
      <c r="C244" s="5" t="s">
        <v>272</v>
      </c>
      <c r="D244" s="6">
        <v>68407.679999999993</v>
      </c>
    </row>
    <row r="245" spans="1:4" x14ac:dyDescent="0.25">
      <c r="A245" t="s">
        <v>40</v>
      </c>
      <c r="B245" s="4" t="s">
        <v>274</v>
      </c>
      <c r="C245" s="5" t="s">
        <v>272</v>
      </c>
      <c r="D245" s="6">
        <v>338228.35200000001</v>
      </c>
    </row>
    <row r="246" spans="1:4" x14ac:dyDescent="0.25">
      <c r="A246" t="s">
        <v>40</v>
      </c>
      <c r="B246" s="4" t="s">
        <v>275</v>
      </c>
      <c r="C246" s="5" t="s">
        <v>272</v>
      </c>
      <c r="D246" s="6">
        <v>80165.25</v>
      </c>
    </row>
    <row r="247" spans="1:4" x14ac:dyDescent="0.25">
      <c r="A247" t="s">
        <v>40</v>
      </c>
      <c r="B247" s="4" t="s">
        <v>276</v>
      </c>
      <c r="C247" s="5" t="s">
        <v>272</v>
      </c>
      <c r="D247" s="6">
        <v>539554.75199999998</v>
      </c>
    </row>
    <row r="248" spans="1:4" x14ac:dyDescent="0.25">
      <c r="A248" t="s">
        <v>40</v>
      </c>
      <c r="B248" s="4" t="s">
        <v>277</v>
      </c>
      <c r="C248" s="5" t="s">
        <v>272</v>
      </c>
      <c r="D248" s="6">
        <v>155472</v>
      </c>
    </row>
    <row r="249" spans="1:4" x14ac:dyDescent="0.25">
      <c r="A249" t="s">
        <v>40</v>
      </c>
      <c r="B249" s="4" t="s">
        <v>278</v>
      </c>
      <c r="C249" s="5" t="s">
        <v>272</v>
      </c>
      <c r="D249" s="6">
        <v>71303.100000000006</v>
      </c>
    </row>
    <row r="250" spans="1:4" x14ac:dyDescent="0.25">
      <c r="A250" t="s">
        <v>40</v>
      </c>
      <c r="B250" s="4" t="s">
        <v>279</v>
      </c>
      <c r="C250" s="5" t="s">
        <v>272</v>
      </c>
      <c r="D250" s="6">
        <v>416410.10399999999</v>
      </c>
    </row>
    <row r="251" spans="1:4" x14ac:dyDescent="0.25">
      <c r="A251" t="s">
        <v>40</v>
      </c>
      <c r="B251" s="4" t="s">
        <v>280</v>
      </c>
      <c r="C251" s="5" t="s">
        <v>272</v>
      </c>
      <c r="D251" s="6">
        <v>60634.080000000002</v>
      </c>
    </row>
    <row r="252" spans="1:4" x14ac:dyDescent="0.25">
      <c r="A252" t="s">
        <v>40</v>
      </c>
      <c r="B252" s="4" t="s">
        <v>281</v>
      </c>
      <c r="C252" s="5" t="s">
        <v>272</v>
      </c>
      <c r="D252" s="6">
        <v>163245.6</v>
      </c>
    </row>
    <row r="253" spans="1:4" x14ac:dyDescent="0.25">
      <c r="A253" t="s">
        <v>40</v>
      </c>
      <c r="B253" s="4" t="s">
        <v>282</v>
      </c>
      <c r="C253" s="5" t="s">
        <v>272</v>
      </c>
      <c r="D253" s="6">
        <v>60634.080000000002</v>
      </c>
    </row>
    <row r="254" spans="1:4" x14ac:dyDescent="0.25">
      <c r="A254" t="s">
        <v>40</v>
      </c>
      <c r="B254" s="4" t="s">
        <v>283</v>
      </c>
      <c r="C254" s="5" t="s">
        <v>272</v>
      </c>
      <c r="D254" s="6">
        <v>407336.64</v>
      </c>
    </row>
    <row r="255" spans="1:4" x14ac:dyDescent="0.25">
      <c r="A255" t="s">
        <v>40</v>
      </c>
      <c r="B255" s="4" t="s">
        <v>284</v>
      </c>
      <c r="C255" s="5" t="s">
        <v>285</v>
      </c>
      <c r="D255" s="6">
        <v>195823.54399999997</v>
      </c>
    </row>
    <row r="256" spans="1:4" x14ac:dyDescent="0.25">
      <c r="A256" t="s">
        <v>40</v>
      </c>
      <c r="B256" s="4" t="s">
        <v>286</v>
      </c>
      <c r="C256" s="5" t="s">
        <v>287</v>
      </c>
      <c r="D256" s="6">
        <v>70889.983999999997</v>
      </c>
    </row>
    <row r="257" spans="1:4" x14ac:dyDescent="0.25">
      <c r="A257" t="s">
        <v>40</v>
      </c>
      <c r="B257" s="4" t="s">
        <v>288</v>
      </c>
      <c r="C257" s="5" t="s">
        <v>287</v>
      </c>
      <c r="D257" s="6">
        <v>161113.60000000001</v>
      </c>
    </row>
    <row r="258" spans="1:4" x14ac:dyDescent="0.25">
      <c r="A258" t="s">
        <v>40</v>
      </c>
      <c r="B258" s="4" t="s">
        <v>289</v>
      </c>
      <c r="C258" s="5" t="s">
        <v>287</v>
      </c>
      <c r="D258" s="6">
        <v>196558.59199999998</v>
      </c>
    </row>
    <row r="259" spans="1:4" x14ac:dyDescent="0.25">
      <c r="A259" t="s">
        <v>40</v>
      </c>
      <c r="B259" s="4" t="s">
        <v>290</v>
      </c>
      <c r="C259" s="5" t="s">
        <v>291</v>
      </c>
      <c r="D259" s="6">
        <v>183496.32000000001</v>
      </c>
    </row>
    <row r="260" spans="1:4" x14ac:dyDescent="0.25">
      <c r="A260" t="s">
        <v>40</v>
      </c>
      <c r="B260" s="4" t="s">
        <v>292</v>
      </c>
      <c r="C260" s="5" t="s">
        <v>293</v>
      </c>
      <c r="D260" s="6">
        <v>320352.27</v>
      </c>
    </row>
    <row r="261" spans="1:4" x14ac:dyDescent="0.25">
      <c r="A261" t="s">
        <v>40</v>
      </c>
      <c r="B261" s="4" t="s">
        <v>294</v>
      </c>
      <c r="C261" s="5" t="s">
        <v>293</v>
      </c>
      <c r="D261" s="6">
        <v>715709.05440000002</v>
      </c>
    </row>
    <row r="262" spans="1:4" x14ac:dyDescent="0.25">
      <c r="A262" t="s">
        <v>40</v>
      </c>
      <c r="B262" s="4" t="s">
        <v>295</v>
      </c>
      <c r="C262" s="5" t="s">
        <v>293</v>
      </c>
      <c r="D262" s="6">
        <v>411986.69599999994</v>
      </c>
    </row>
    <row r="263" spans="1:4" x14ac:dyDescent="0.25">
      <c r="A263" t="s">
        <v>40</v>
      </c>
      <c r="B263" s="4" t="s">
        <v>296</v>
      </c>
      <c r="C263" s="5" t="s">
        <v>293</v>
      </c>
      <c r="D263" s="6">
        <v>208728.704</v>
      </c>
    </row>
    <row r="264" spans="1:4" x14ac:dyDescent="0.25">
      <c r="A264" t="s">
        <v>40</v>
      </c>
      <c r="B264" s="4" t="s">
        <v>297</v>
      </c>
      <c r="C264" s="5" t="s">
        <v>293</v>
      </c>
      <c r="D264" s="6">
        <v>306359.87199999997</v>
      </c>
    </row>
    <row r="265" spans="1:4" x14ac:dyDescent="0.25">
      <c r="A265" t="s">
        <v>40</v>
      </c>
      <c r="B265" s="4" t="s">
        <v>298</v>
      </c>
      <c r="C265" s="5" t="s">
        <v>293</v>
      </c>
      <c r="D265" s="6">
        <v>393891.26399999997</v>
      </c>
    </row>
    <row r="266" spans="1:4" x14ac:dyDescent="0.25">
      <c r="A266" t="s">
        <v>40</v>
      </c>
      <c r="B266" s="4" t="s">
        <v>299</v>
      </c>
      <c r="C266" s="5" t="s">
        <v>300</v>
      </c>
      <c r="D266" s="6">
        <v>566047.44319999998</v>
      </c>
    </row>
    <row r="267" spans="1:4" x14ac:dyDescent="0.25">
      <c r="A267" t="s">
        <v>40</v>
      </c>
      <c r="B267" s="4" t="s">
        <v>301</v>
      </c>
      <c r="C267" s="5" t="s">
        <v>300</v>
      </c>
      <c r="D267" s="6">
        <v>237181.8512</v>
      </c>
    </row>
    <row r="268" spans="1:4" x14ac:dyDescent="0.25">
      <c r="A268" t="s">
        <v>40</v>
      </c>
      <c r="B268" s="4" t="s">
        <v>302</v>
      </c>
      <c r="C268" s="5" t="s">
        <v>300</v>
      </c>
      <c r="D268" s="6">
        <v>65859.775999999998</v>
      </c>
    </row>
    <row r="269" spans="1:4" x14ac:dyDescent="0.25">
      <c r="A269" t="s">
        <v>40</v>
      </c>
      <c r="B269" s="4" t="s">
        <v>303</v>
      </c>
      <c r="C269" s="5" t="s">
        <v>300</v>
      </c>
      <c r="D269" s="6">
        <v>42245.58</v>
      </c>
    </row>
    <row r="270" spans="1:4" x14ac:dyDescent="0.25">
      <c r="A270" t="s">
        <v>40</v>
      </c>
      <c r="B270" s="4" t="s">
        <v>304</v>
      </c>
      <c r="C270" s="5" t="s">
        <v>300</v>
      </c>
      <c r="D270" s="6">
        <v>50694.695999999996</v>
      </c>
    </row>
    <row r="271" spans="1:4" x14ac:dyDescent="0.25">
      <c r="A271" t="s">
        <v>40</v>
      </c>
      <c r="B271" s="4" t="s">
        <v>305</v>
      </c>
      <c r="C271" s="5" t="s">
        <v>300</v>
      </c>
      <c r="D271" s="6">
        <v>366463.64159999997</v>
      </c>
    </row>
    <row r="272" spans="1:4" x14ac:dyDescent="0.25">
      <c r="A272" t="s">
        <v>40</v>
      </c>
      <c r="B272" s="4" t="s">
        <v>306</v>
      </c>
      <c r="C272" s="5" t="s">
        <v>300</v>
      </c>
      <c r="D272" s="6">
        <v>142551.75200000001</v>
      </c>
    </row>
    <row r="273" spans="1:4" x14ac:dyDescent="0.25">
      <c r="A273" t="s">
        <v>40</v>
      </c>
      <c r="B273" s="4" t="s">
        <v>307</v>
      </c>
      <c r="C273" s="5" t="s">
        <v>300</v>
      </c>
      <c r="D273" s="6">
        <v>163782.864</v>
      </c>
    </row>
    <row r="274" spans="1:4" x14ac:dyDescent="0.25">
      <c r="A274" t="s">
        <v>40</v>
      </c>
      <c r="B274" s="4" t="s">
        <v>308</v>
      </c>
      <c r="C274" s="5" t="s">
        <v>300</v>
      </c>
      <c r="D274" s="6">
        <v>69759.368000000002</v>
      </c>
    </row>
    <row r="275" spans="1:4" x14ac:dyDescent="0.25">
      <c r="A275" t="s">
        <v>40</v>
      </c>
      <c r="B275" s="4" t="s">
        <v>309</v>
      </c>
      <c r="C275" s="5" t="s">
        <v>300</v>
      </c>
      <c r="D275" s="6">
        <v>54594.288</v>
      </c>
    </row>
    <row r="276" spans="1:4" x14ac:dyDescent="0.25">
      <c r="A276" t="s">
        <v>40</v>
      </c>
      <c r="B276" s="4" t="s">
        <v>310</v>
      </c>
      <c r="C276" s="5" t="s">
        <v>300</v>
      </c>
      <c r="D276" s="6">
        <v>290416.44799999997</v>
      </c>
    </row>
    <row r="277" spans="1:4" x14ac:dyDescent="0.25">
      <c r="A277" t="s">
        <v>40</v>
      </c>
      <c r="B277" s="4" t="s">
        <v>311</v>
      </c>
      <c r="C277" s="5" t="s">
        <v>300</v>
      </c>
      <c r="D277" s="6">
        <v>239174.97600000002</v>
      </c>
    </row>
    <row r="278" spans="1:4" x14ac:dyDescent="0.25">
      <c r="A278" t="s">
        <v>40</v>
      </c>
      <c r="B278" s="4" t="s">
        <v>312</v>
      </c>
      <c r="C278" s="5" t="s">
        <v>300</v>
      </c>
      <c r="D278" s="6">
        <v>38129.344000000005</v>
      </c>
    </row>
    <row r="279" spans="1:4" x14ac:dyDescent="0.25">
      <c r="A279" t="s">
        <v>40</v>
      </c>
      <c r="B279" s="4" t="s">
        <v>313</v>
      </c>
      <c r="C279" s="5" t="s">
        <v>300</v>
      </c>
      <c r="D279" s="6">
        <v>287269.94400000002</v>
      </c>
    </row>
    <row r="280" spans="1:4" x14ac:dyDescent="0.25">
      <c r="A280" t="s">
        <v>40</v>
      </c>
      <c r="B280" s="4" t="s">
        <v>314</v>
      </c>
      <c r="C280" s="5" t="s">
        <v>300</v>
      </c>
      <c r="D280" s="6">
        <v>256506.49600000001</v>
      </c>
    </row>
    <row r="281" spans="1:4" x14ac:dyDescent="0.25">
      <c r="A281" t="s">
        <v>40</v>
      </c>
      <c r="B281" s="4" t="s">
        <v>315</v>
      </c>
      <c r="C281" s="5" t="s">
        <v>316</v>
      </c>
      <c r="D281" s="6">
        <v>86373.716</v>
      </c>
    </row>
    <row r="282" spans="1:4" x14ac:dyDescent="0.25">
      <c r="A282" t="s">
        <v>40</v>
      </c>
      <c r="B282" s="4" t="s">
        <v>317</v>
      </c>
      <c r="C282" s="5" t="s">
        <v>316</v>
      </c>
      <c r="D282" s="6">
        <v>86373.716</v>
      </c>
    </row>
    <row r="283" spans="1:4" x14ac:dyDescent="0.25">
      <c r="A283" t="s">
        <v>40</v>
      </c>
      <c r="B283" s="4" t="s">
        <v>318</v>
      </c>
      <c r="C283" s="5" t="s">
        <v>316</v>
      </c>
      <c r="D283" s="6">
        <v>86373.716</v>
      </c>
    </row>
    <row r="284" spans="1:4" x14ac:dyDescent="0.25">
      <c r="A284" t="s">
        <v>40</v>
      </c>
      <c r="B284" s="4" t="s">
        <v>319</v>
      </c>
      <c r="C284" s="5" t="s">
        <v>316</v>
      </c>
      <c r="D284" s="6">
        <v>511369.05599999998</v>
      </c>
    </row>
    <row r="285" spans="1:4" x14ac:dyDescent="0.25">
      <c r="A285" t="s">
        <v>40</v>
      </c>
      <c r="B285" s="4" t="s">
        <v>320</v>
      </c>
      <c r="C285" s="5" t="s">
        <v>316</v>
      </c>
      <c r="D285" s="6">
        <v>86373.716</v>
      </c>
    </row>
    <row r="286" spans="1:4" x14ac:dyDescent="0.25">
      <c r="A286" t="s">
        <v>40</v>
      </c>
      <c r="B286" s="4" t="s">
        <v>321</v>
      </c>
      <c r="C286" s="5" t="s">
        <v>316</v>
      </c>
      <c r="D286" s="6">
        <v>268056.36</v>
      </c>
    </row>
    <row r="287" spans="1:4" x14ac:dyDescent="0.25">
      <c r="A287" t="s">
        <v>40</v>
      </c>
      <c r="B287" s="4" t="s">
        <v>322</v>
      </c>
      <c r="C287" s="5" t="s">
        <v>316</v>
      </c>
      <c r="D287" s="6">
        <v>69763.385999999999</v>
      </c>
    </row>
    <row r="288" spans="1:4" x14ac:dyDescent="0.25">
      <c r="A288" t="s">
        <v>40</v>
      </c>
      <c r="B288" s="4" t="s">
        <v>323</v>
      </c>
      <c r="C288" s="5" t="s">
        <v>316</v>
      </c>
      <c r="D288" s="6">
        <v>128300.48</v>
      </c>
    </row>
    <row r="289" spans="1:4" x14ac:dyDescent="0.25">
      <c r="A289" t="s">
        <v>40</v>
      </c>
      <c r="B289" s="4" t="s">
        <v>324</v>
      </c>
      <c r="C289" s="5" t="s">
        <v>316</v>
      </c>
      <c r="D289" s="6">
        <v>86373.716</v>
      </c>
    </row>
    <row r="290" spans="1:4" x14ac:dyDescent="0.25">
      <c r="A290" t="s">
        <v>40</v>
      </c>
      <c r="B290" s="4" t="s">
        <v>325</v>
      </c>
      <c r="C290" s="5" t="s">
        <v>326</v>
      </c>
      <c r="D290" s="6">
        <v>121753.60000000001</v>
      </c>
    </row>
    <row r="291" spans="1:4" x14ac:dyDescent="0.25">
      <c r="A291" t="s">
        <v>40</v>
      </c>
      <c r="B291" s="4" t="s">
        <v>327</v>
      </c>
      <c r="C291" s="5" t="s">
        <v>326</v>
      </c>
      <c r="D291" s="6">
        <v>57072</v>
      </c>
    </row>
    <row r="292" spans="1:4" x14ac:dyDescent="0.25">
      <c r="A292" t="s">
        <v>40</v>
      </c>
      <c r="B292" s="4" t="s">
        <v>328</v>
      </c>
      <c r="C292" s="5" t="s">
        <v>326</v>
      </c>
      <c r="D292" s="6">
        <v>139113</v>
      </c>
    </row>
    <row r="293" spans="1:4" x14ac:dyDescent="0.25">
      <c r="A293" t="s">
        <v>40</v>
      </c>
      <c r="B293" s="4" t="s">
        <v>329</v>
      </c>
      <c r="C293" s="5" t="s">
        <v>326</v>
      </c>
      <c r="D293" s="6">
        <v>235897.60000000001</v>
      </c>
    </row>
    <row r="294" spans="1:4" x14ac:dyDescent="0.25">
      <c r="A294" t="s">
        <v>40</v>
      </c>
      <c r="B294" s="4" t="s">
        <v>330</v>
      </c>
      <c r="C294" s="5" t="s">
        <v>331</v>
      </c>
      <c r="D294" s="6">
        <v>89650.6</v>
      </c>
    </row>
    <row r="295" spans="1:4" x14ac:dyDescent="0.25">
      <c r="A295" t="s">
        <v>40</v>
      </c>
      <c r="B295" s="4" t="s">
        <v>332</v>
      </c>
      <c r="C295" s="5" t="s">
        <v>331</v>
      </c>
      <c r="D295" s="6">
        <v>89650.6</v>
      </c>
    </row>
    <row r="296" spans="1:4" x14ac:dyDescent="0.25">
      <c r="A296" t="s">
        <v>40</v>
      </c>
      <c r="B296" s="4" t="s">
        <v>333</v>
      </c>
      <c r="C296" s="5" t="s">
        <v>331</v>
      </c>
      <c r="D296" s="6">
        <v>66346.2</v>
      </c>
    </row>
    <row r="297" spans="1:4" x14ac:dyDescent="0.25">
      <c r="A297" t="s">
        <v>40</v>
      </c>
      <c r="B297" s="4" t="s">
        <v>334</v>
      </c>
      <c r="C297" s="5" t="s">
        <v>331</v>
      </c>
      <c r="D297" s="6">
        <v>488248.99199999997</v>
      </c>
    </row>
    <row r="298" spans="1:4" x14ac:dyDescent="0.25">
      <c r="A298" t="s">
        <v>40</v>
      </c>
      <c r="B298" s="4" t="s">
        <v>335</v>
      </c>
      <c r="C298" s="5" t="s">
        <v>331</v>
      </c>
      <c r="D298" s="6">
        <v>394544.64000000001</v>
      </c>
    </row>
    <row r="299" spans="1:4" x14ac:dyDescent="0.25">
      <c r="A299" t="s">
        <v>40</v>
      </c>
      <c r="B299" s="4" t="s">
        <v>336</v>
      </c>
      <c r="C299" s="5" t="s">
        <v>331</v>
      </c>
      <c r="D299" s="6">
        <v>365498.6</v>
      </c>
    </row>
    <row r="300" spans="1:4" x14ac:dyDescent="0.25">
      <c r="A300" t="s">
        <v>40</v>
      </c>
      <c r="B300" s="4" t="s">
        <v>337</v>
      </c>
      <c r="C300" s="5" t="s">
        <v>331</v>
      </c>
      <c r="D300" s="6">
        <v>143750.1</v>
      </c>
    </row>
    <row r="301" spans="1:4" x14ac:dyDescent="0.25">
      <c r="A301" t="s">
        <v>40</v>
      </c>
      <c r="B301" s="4" t="s">
        <v>338</v>
      </c>
      <c r="C301" s="5" t="s">
        <v>331</v>
      </c>
      <c r="D301" s="6">
        <v>137924</v>
      </c>
    </row>
    <row r="302" spans="1:4" x14ac:dyDescent="0.25">
      <c r="A302" t="s">
        <v>40</v>
      </c>
      <c r="B302" s="4" t="s">
        <v>339</v>
      </c>
      <c r="C302" s="5" t="s">
        <v>331</v>
      </c>
      <c r="D302" s="6">
        <v>44230.8</v>
      </c>
    </row>
    <row r="303" spans="1:4" x14ac:dyDescent="0.25">
      <c r="A303" t="s">
        <v>40</v>
      </c>
      <c r="B303" s="4" t="s">
        <v>340</v>
      </c>
      <c r="C303" s="5" t="s">
        <v>331</v>
      </c>
      <c r="D303" s="6">
        <v>361218.2</v>
      </c>
    </row>
    <row r="304" spans="1:4" x14ac:dyDescent="0.25">
      <c r="A304" t="s">
        <v>40</v>
      </c>
      <c r="B304" s="4" t="s">
        <v>341</v>
      </c>
      <c r="C304" s="5" t="s">
        <v>331</v>
      </c>
      <c r="D304" s="6">
        <v>740757.56160000002</v>
      </c>
    </row>
    <row r="305" spans="1:4" x14ac:dyDescent="0.25">
      <c r="A305" t="s">
        <v>40</v>
      </c>
      <c r="B305" s="4" t="s">
        <v>342</v>
      </c>
      <c r="C305" s="5" t="s">
        <v>331</v>
      </c>
      <c r="D305" s="6">
        <v>57072</v>
      </c>
    </row>
    <row r="306" spans="1:4" x14ac:dyDescent="0.25">
      <c r="A306" t="s">
        <v>40</v>
      </c>
      <c r="B306" s="4" t="s">
        <v>343</v>
      </c>
      <c r="C306" s="5" t="s">
        <v>331</v>
      </c>
      <c r="D306" s="6">
        <v>464423.4</v>
      </c>
    </row>
    <row r="307" spans="1:4" x14ac:dyDescent="0.25">
      <c r="A307" t="s">
        <v>40</v>
      </c>
      <c r="B307" s="4" t="s">
        <v>344</v>
      </c>
      <c r="C307" s="5" t="s">
        <v>331</v>
      </c>
      <c r="D307" s="6">
        <v>47916.7</v>
      </c>
    </row>
    <row r="308" spans="1:4" x14ac:dyDescent="0.25">
      <c r="A308" t="s">
        <v>40</v>
      </c>
      <c r="B308" s="4" t="s">
        <v>345</v>
      </c>
      <c r="C308" s="5" t="s">
        <v>346</v>
      </c>
      <c r="D308" s="6">
        <v>429592.83399999997</v>
      </c>
    </row>
    <row r="309" spans="1:4" x14ac:dyDescent="0.25">
      <c r="A309" t="s">
        <v>40</v>
      </c>
      <c r="B309" s="4" t="s">
        <v>347</v>
      </c>
      <c r="C309" s="5" t="s">
        <v>346</v>
      </c>
      <c r="D309" s="6">
        <v>291129.02799999993</v>
      </c>
    </row>
    <row r="310" spans="1:4" x14ac:dyDescent="0.25">
      <c r="A310" t="s">
        <v>40</v>
      </c>
      <c r="B310" s="4" t="s">
        <v>348</v>
      </c>
      <c r="C310" s="5" t="s">
        <v>346</v>
      </c>
      <c r="D310" s="6">
        <v>207634.49599999998</v>
      </c>
    </row>
    <row r="311" spans="1:4" x14ac:dyDescent="0.25">
      <c r="A311" t="s">
        <v>40</v>
      </c>
      <c r="B311" s="4" t="s">
        <v>349</v>
      </c>
      <c r="C311" s="5" t="s">
        <v>346</v>
      </c>
      <c r="D311" s="6">
        <v>347934.69199999998</v>
      </c>
    </row>
    <row r="312" spans="1:4" x14ac:dyDescent="0.25">
      <c r="A312" t="s">
        <v>40</v>
      </c>
      <c r="B312" s="4" t="s">
        <v>350</v>
      </c>
      <c r="C312" s="5" t="s">
        <v>346</v>
      </c>
      <c r="D312" s="6">
        <v>223305.024</v>
      </c>
    </row>
    <row r="313" spans="1:4" x14ac:dyDescent="0.25">
      <c r="A313" t="s">
        <v>40</v>
      </c>
      <c r="B313" s="4" t="s">
        <v>351</v>
      </c>
      <c r="C313" s="5" t="s">
        <v>346</v>
      </c>
      <c r="D313" s="6">
        <v>326387.71599999996</v>
      </c>
    </row>
    <row r="314" spans="1:4" x14ac:dyDescent="0.25">
      <c r="A314" t="s">
        <v>40</v>
      </c>
      <c r="B314" s="4" t="s">
        <v>352</v>
      </c>
      <c r="C314" s="5" t="s">
        <v>346</v>
      </c>
      <c r="D314" s="6">
        <v>49337.678</v>
      </c>
    </row>
    <row r="315" spans="1:4" x14ac:dyDescent="0.25">
      <c r="A315" t="s">
        <v>40</v>
      </c>
      <c r="B315" s="4" t="s">
        <v>353</v>
      </c>
      <c r="C315" s="5" t="s">
        <v>346</v>
      </c>
      <c r="D315" s="6">
        <v>152665.22200000001</v>
      </c>
    </row>
    <row r="316" spans="1:4" x14ac:dyDescent="0.25">
      <c r="A316" t="s">
        <v>40</v>
      </c>
      <c r="B316" s="4" t="s">
        <v>354</v>
      </c>
      <c r="C316" s="5" t="s">
        <v>346</v>
      </c>
      <c r="D316" s="6">
        <v>136837.00799999997</v>
      </c>
    </row>
    <row r="317" spans="1:4" x14ac:dyDescent="0.25">
      <c r="A317" t="s">
        <v>40</v>
      </c>
      <c r="B317" s="4" t="s">
        <v>355</v>
      </c>
      <c r="C317" s="5" t="s">
        <v>346</v>
      </c>
      <c r="D317" s="6">
        <v>482356.8</v>
      </c>
    </row>
    <row r="318" spans="1:4" x14ac:dyDescent="0.25">
      <c r="A318" t="s">
        <v>40</v>
      </c>
      <c r="B318" s="4" t="s">
        <v>356</v>
      </c>
      <c r="C318" s="5" t="s">
        <v>357</v>
      </c>
      <c r="D318" s="6">
        <v>765284.35199999996</v>
      </c>
    </row>
    <row r="319" spans="1:4" x14ac:dyDescent="0.25">
      <c r="A319" t="s">
        <v>40</v>
      </c>
      <c r="B319" s="4" t="s">
        <v>358</v>
      </c>
      <c r="C319" s="5" t="s">
        <v>357</v>
      </c>
      <c r="D319" s="6">
        <v>187335.23199999999</v>
      </c>
    </row>
    <row r="320" spans="1:4" x14ac:dyDescent="0.25">
      <c r="A320" t="s">
        <v>40</v>
      </c>
      <c r="B320" s="4" t="s">
        <v>359</v>
      </c>
      <c r="C320" s="5" t="s">
        <v>357</v>
      </c>
      <c r="D320" s="6">
        <v>370556.03199999995</v>
      </c>
    </row>
    <row r="321" spans="1:4" x14ac:dyDescent="0.25">
      <c r="A321" t="s">
        <v>40</v>
      </c>
      <c r="B321" s="4" t="s">
        <v>360</v>
      </c>
      <c r="C321" s="5" t="s">
        <v>357</v>
      </c>
      <c r="D321" s="6">
        <v>61716.480000000003</v>
      </c>
    </row>
    <row r="322" spans="1:4" x14ac:dyDescent="0.25">
      <c r="A322" t="s">
        <v>40</v>
      </c>
      <c r="B322" s="4" t="s">
        <v>361</v>
      </c>
      <c r="C322" s="5" t="s">
        <v>357</v>
      </c>
      <c r="D322" s="6">
        <v>287110.20799999993</v>
      </c>
    </row>
    <row r="323" spans="1:4" x14ac:dyDescent="0.25">
      <c r="A323" t="s">
        <v>40</v>
      </c>
      <c r="B323" s="4" t="s">
        <v>362</v>
      </c>
      <c r="C323" s="5" t="s">
        <v>357</v>
      </c>
      <c r="D323" s="6">
        <v>191321.08799999999</v>
      </c>
    </row>
    <row r="324" spans="1:4" x14ac:dyDescent="0.25">
      <c r="A324" t="s">
        <v>40</v>
      </c>
      <c r="B324" s="4" t="s">
        <v>363</v>
      </c>
      <c r="C324" s="5" t="s">
        <v>357</v>
      </c>
      <c r="D324" s="6">
        <v>908646.59200000006</v>
      </c>
    </row>
    <row r="325" spans="1:4" x14ac:dyDescent="0.25">
      <c r="A325" t="s">
        <v>40</v>
      </c>
      <c r="B325" s="4" t="s">
        <v>364</v>
      </c>
      <c r="C325" s="5" t="s">
        <v>357</v>
      </c>
      <c r="D325" s="6">
        <v>83702.975999999995</v>
      </c>
    </row>
    <row r="326" spans="1:4" x14ac:dyDescent="0.25">
      <c r="A326" t="s">
        <v>40</v>
      </c>
      <c r="B326" s="4" t="s">
        <v>365</v>
      </c>
      <c r="C326" s="5" t="s">
        <v>357</v>
      </c>
      <c r="D326" s="6">
        <v>71745.407999999996</v>
      </c>
    </row>
    <row r="327" spans="1:4" x14ac:dyDescent="0.25">
      <c r="A327" t="s">
        <v>40</v>
      </c>
      <c r="B327" s="4" t="s">
        <v>366</v>
      </c>
      <c r="C327" s="5" t="s">
        <v>357</v>
      </c>
      <c r="D327" s="6">
        <v>89488.895999999993</v>
      </c>
    </row>
    <row r="328" spans="1:4" x14ac:dyDescent="0.25">
      <c r="A328" t="s">
        <v>40</v>
      </c>
      <c r="B328" s="4" t="s">
        <v>367</v>
      </c>
      <c r="C328" s="5" t="s">
        <v>357</v>
      </c>
      <c r="D328" s="6">
        <v>309482.43199999997</v>
      </c>
    </row>
    <row r="329" spans="1:4" x14ac:dyDescent="0.25">
      <c r="A329" t="s">
        <v>40</v>
      </c>
      <c r="B329" s="4" t="s">
        <v>368</v>
      </c>
      <c r="C329" s="5" t="s">
        <v>369</v>
      </c>
      <c r="D329" s="6">
        <v>521504.25599999999</v>
      </c>
    </row>
    <row r="330" spans="1:4" x14ac:dyDescent="0.25">
      <c r="A330" t="s">
        <v>40</v>
      </c>
      <c r="B330" s="4" t="s">
        <v>370</v>
      </c>
      <c r="C330" s="5" t="s">
        <v>369</v>
      </c>
      <c r="D330" s="6">
        <v>154144.33799999999</v>
      </c>
    </row>
    <row r="331" spans="1:4" x14ac:dyDescent="0.25">
      <c r="A331" t="s">
        <v>40</v>
      </c>
      <c r="B331" s="4" t="s">
        <v>371</v>
      </c>
      <c r="C331" s="5" t="s">
        <v>369</v>
      </c>
      <c r="D331" s="6">
        <v>330846.38399999996</v>
      </c>
    </row>
    <row r="332" spans="1:4" x14ac:dyDescent="0.25">
      <c r="A332" t="s">
        <v>40</v>
      </c>
      <c r="B332" s="4" t="s">
        <v>372</v>
      </c>
      <c r="C332" s="5" t="s">
        <v>369</v>
      </c>
      <c r="D332" s="6">
        <v>765690.74400000006</v>
      </c>
    </row>
    <row r="333" spans="1:4" x14ac:dyDescent="0.25">
      <c r="A333" t="s">
        <v>40</v>
      </c>
      <c r="B333" s="4" t="s">
        <v>373</v>
      </c>
      <c r="C333" s="5" t="s">
        <v>369</v>
      </c>
      <c r="D333" s="6">
        <v>599464.60800000001</v>
      </c>
    </row>
    <row r="334" spans="1:4" x14ac:dyDescent="0.25">
      <c r="A334" t="s">
        <v>40</v>
      </c>
      <c r="B334" s="4" t="s">
        <v>374</v>
      </c>
      <c r="C334" s="5" t="s">
        <v>369</v>
      </c>
      <c r="D334" s="6">
        <v>238022.71200000003</v>
      </c>
    </row>
    <row r="335" spans="1:4" x14ac:dyDescent="0.25">
      <c r="A335" t="s">
        <v>40</v>
      </c>
      <c r="B335" s="4" t="s">
        <v>375</v>
      </c>
      <c r="C335" s="5" t="s">
        <v>369</v>
      </c>
      <c r="D335" s="6">
        <v>56394.27</v>
      </c>
    </row>
    <row r="336" spans="1:4" x14ac:dyDescent="0.25">
      <c r="A336" t="s">
        <v>40</v>
      </c>
      <c r="B336" s="4" t="s">
        <v>376</v>
      </c>
      <c r="C336" s="5" t="s">
        <v>369</v>
      </c>
      <c r="D336" s="6">
        <v>75192.36</v>
      </c>
    </row>
    <row r="337" spans="1:4" x14ac:dyDescent="0.25">
      <c r="A337" t="s">
        <v>40</v>
      </c>
      <c r="B337" s="4" t="s">
        <v>377</v>
      </c>
      <c r="C337" s="5" t="s">
        <v>369</v>
      </c>
      <c r="D337" s="6">
        <v>124456.32000000001</v>
      </c>
    </row>
    <row r="338" spans="1:4" x14ac:dyDescent="0.25">
      <c r="A338" t="s">
        <v>40</v>
      </c>
      <c r="B338" s="4" t="s">
        <v>378</v>
      </c>
      <c r="C338" s="5" t="s">
        <v>369</v>
      </c>
      <c r="D338" s="6">
        <v>387240.65399999998</v>
      </c>
    </row>
    <row r="339" spans="1:4" x14ac:dyDescent="0.25">
      <c r="A339" t="s">
        <v>40</v>
      </c>
      <c r="B339" s="4" t="s">
        <v>379</v>
      </c>
      <c r="C339" s="5" t="s">
        <v>380</v>
      </c>
      <c r="D339" s="6">
        <v>191547.9</v>
      </c>
    </row>
    <row r="340" spans="1:4" x14ac:dyDescent="0.25">
      <c r="A340" t="s">
        <v>40</v>
      </c>
      <c r="B340" s="4" t="s">
        <v>381</v>
      </c>
      <c r="C340" s="5" t="s">
        <v>380</v>
      </c>
      <c r="D340" s="6">
        <v>153238.32</v>
      </c>
    </row>
    <row r="341" spans="1:4" x14ac:dyDescent="0.25">
      <c r="A341" t="s">
        <v>40</v>
      </c>
      <c r="B341" s="4" t="s">
        <v>382</v>
      </c>
      <c r="C341" s="5" t="s">
        <v>380</v>
      </c>
      <c r="D341" s="6">
        <v>141745.446</v>
      </c>
    </row>
    <row r="342" spans="1:4" x14ac:dyDescent="0.25">
      <c r="A342" t="s">
        <v>40</v>
      </c>
      <c r="B342" s="4" t="s">
        <v>383</v>
      </c>
      <c r="C342" s="5" t="s">
        <v>380</v>
      </c>
      <c r="D342" s="6">
        <v>134849.72159999999</v>
      </c>
    </row>
    <row r="343" spans="1:4" x14ac:dyDescent="0.25">
      <c r="A343" t="s">
        <v>40</v>
      </c>
      <c r="B343" s="4" t="s">
        <v>384</v>
      </c>
      <c r="C343" s="5" t="s">
        <v>380</v>
      </c>
      <c r="D343" s="6">
        <v>157069.27799999999</v>
      </c>
    </row>
    <row r="344" spans="1:4" x14ac:dyDescent="0.25">
      <c r="A344" t="s">
        <v>40</v>
      </c>
      <c r="B344" s="4" t="s">
        <v>385</v>
      </c>
      <c r="C344" s="5" t="s">
        <v>380</v>
      </c>
      <c r="D344" s="6">
        <v>48270.070799999994</v>
      </c>
    </row>
    <row r="345" spans="1:4" x14ac:dyDescent="0.25">
      <c r="A345" t="s">
        <v>40</v>
      </c>
      <c r="B345" s="4" t="s">
        <v>386</v>
      </c>
      <c r="C345" s="5" t="s">
        <v>380</v>
      </c>
      <c r="D345" s="6">
        <v>200795.04</v>
      </c>
    </row>
    <row r="346" spans="1:4" x14ac:dyDescent="0.25">
      <c r="A346" t="s">
        <v>40</v>
      </c>
      <c r="B346" s="4" t="s">
        <v>387</v>
      </c>
      <c r="C346" s="5" t="s">
        <v>380</v>
      </c>
      <c r="D346" s="6">
        <v>114136.12799999998</v>
      </c>
    </row>
    <row r="347" spans="1:4" x14ac:dyDescent="0.25">
      <c r="A347" t="s">
        <v>40</v>
      </c>
      <c r="B347" s="4" t="s">
        <v>388</v>
      </c>
      <c r="C347" s="5" t="s">
        <v>380</v>
      </c>
      <c r="D347" s="6">
        <v>702213.88800000004</v>
      </c>
    </row>
    <row r="348" spans="1:4" x14ac:dyDescent="0.25">
      <c r="A348" t="s">
        <v>40</v>
      </c>
      <c r="B348" s="4" t="s">
        <v>389</v>
      </c>
      <c r="C348" s="5" t="s">
        <v>380</v>
      </c>
      <c r="D348" s="6">
        <v>384681.02399999998</v>
      </c>
    </row>
    <row r="349" spans="1:4" x14ac:dyDescent="0.25">
      <c r="A349" t="s">
        <v>40</v>
      </c>
      <c r="B349" s="4" t="s">
        <v>390</v>
      </c>
      <c r="C349" s="5" t="s">
        <v>380</v>
      </c>
      <c r="D349" s="6">
        <v>125972.46719999998</v>
      </c>
    </row>
    <row r="350" spans="1:4" x14ac:dyDescent="0.25">
      <c r="A350" t="s">
        <v>40</v>
      </c>
      <c r="B350" s="4" t="s">
        <v>391</v>
      </c>
      <c r="C350" s="5" t="s">
        <v>392</v>
      </c>
      <c r="D350" s="6">
        <v>55716.54</v>
      </c>
    </row>
    <row r="351" spans="1:4" x14ac:dyDescent="0.25">
      <c r="A351" t="s">
        <v>40</v>
      </c>
      <c r="B351" s="4" t="s">
        <v>393</v>
      </c>
      <c r="C351" s="5" t="s">
        <v>392</v>
      </c>
      <c r="D351" s="6">
        <v>99661.98</v>
      </c>
    </row>
    <row r="352" spans="1:4" x14ac:dyDescent="0.25">
      <c r="A352" t="s">
        <v>40</v>
      </c>
      <c r="B352" s="4" t="s">
        <v>394</v>
      </c>
      <c r="C352" s="5" t="s">
        <v>392</v>
      </c>
      <c r="D352" s="6">
        <v>105710.36355000001</v>
      </c>
    </row>
    <row r="353" spans="1:4" x14ac:dyDescent="0.25">
      <c r="A353" t="s">
        <v>40</v>
      </c>
      <c r="B353" s="4" t="s">
        <v>395</v>
      </c>
      <c r="C353" s="5" t="s">
        <v>392</v>
      </c>
      <c r="D353" s="6">
        <v>144920.29001999999</v>
      </c>
    </row>
    <row r="354" spans="1:4" x14ac:dyDescent="0.25">
      <c r="A354" t="s">
        <v>40</v>
      </c>
      <c r="B354" s="4" t="s">
        <v>371</v>
      </c>
      <c r="C354" s="5" t="s">
        <v>392</v>
      </c>
      <c r="D354" s="6">
        <v>111903.53163000001</v>
      </c>
    </row>
    <row r="355" spans="1:4" x14ac:dyDescent="0.25">
      <c r="A355" t="s">
        <v>40</v>
      </c>
      <c r="B355" s="4" t="s">
        <v>396</v>
      </c>
      <c r="C355" s="5" t="s">
        <v>392</v>
      </c>
      <c r="D355" s="6">
        <v>107901.75</v>
      </c>
    </row>
    <row r="356" spans="1:4" x14ac:dyDescent="0.25">
      <c r="A356" t="s">
        <v>40</v>
      </c>
      <c r="B356" s="4" t="s">
        <v>397</v>
      </c>
      <c r="C356" s="5" t="s">
        <v>392</v>
      </c>
      <c r="D356" s="6">
        <v>70626.600000000006</v>
      </c>
    </row>
    <row r="357" spans="1:4" x14ac:dyDescent="0.25">
      <c r="A357" t="s">
        <v>40</v>
      </c>
      <c r="B357" s="4" t="s">
        <v>398</v>
      </c>
      <c r="C357" s="5" t="s">
        <v>392</v>
      </c>
      <c r="D357" s="6">
        <v>102214.73921999999</v>
      </c>
    </row>
    <row r="358" spans="1:4" x14ac:dyDescent="0.25">
      <c r="A358" t="s">
        <v>40</v>
      </c>
      <c r="B358" s="4" t="s">
        <v>381</v>
      </c>
      <c r="C358" s="5" t="s">
        <v>392</v>
      </c>
      <c r="D358" s="6">
        <v>61834.373040000006</v>
      </c>
    </row>
    <row r="359" spans="1:4" x14ac:dyDescent="0.25">
      <c r="A359" t="s">
        <v>40</v>
      </c>
      <c r="B359" s="4" t="s">
        <v>399</v>
      </c>
      <c r="C359" s="5" t="s">
        <v>392</v>
      </c>
      <c r="D359" s="6">
        <v>97307.76</v>
      </c>
    </row>
    <row r="360" spans="1:4" x14ac:dyDescent="0.25">
      <c r="A360" t="s">
        <v>40</v>
      </c>
      <c r="B360" s="4" t="s">
        <v>400</v>
      </c>
      <c r="C360" s="5" t="s">
        <v>392</v>
      </c>
      <c r="D360" s="6">
        <v>132110.19426000002</v>
      </c>
    </row>
    <row r="361" spans="1:4" x14ac:dyDescent="0.25">
      <c r="A361" t="s">
        <v>40</v>
      </c>
      <c r="B361" s="4" t="s">
        <v>401</v>
      </c>
      <c r="C361" s="5" t="s">
        <v>392</v>
      </c>
      <c r="D361" s="6">
        <v>126107.71799999996</v>
      </c>
    </row>
    <row r="362" spans="1:4" x14ac:dyDescent="0.25">
      <c r="A362" t="s">
        <v>40</v>
      </c>
      <c r="B362" s="4" t="s">
        <v>402</v>
      </c>
      <c r="C362" s="5" t="s">
        <v>392</v>
      </c>
      <c r="D362" s="6">
        <v>146354.01</v>
      </c>
    </row>
    <row r="363" spans="1:4" x14ac:dyDescent="0.25">
      <c r="A363" t="s">
        <v>40</v>
      </c>
      <c r="B363" s="4" t="s">
        <v>403</v>
      </c>
      <c r="C363" s="5" t="s">
        <v>392</v>
      </c>
      <c r="D363" s="6">
        <v>60817.35</v>
      </c>
    </row>
    <row r="364" spans="1:4" x14ac:dyDescent="0.25">
      <c r="A364" t="s">
        <v>40</v>
      </c>
      <c r="B364" s="4" t="s">
        <v>404</v>
      </c>
      <c r="C364" s="5" t="s">
        <v>392</v>
      </c>
      <c r="D364" s="6">
        <v>121644.22512</v>
      </c>
    </row>
    <row r="365" spans="1:4" x14ac:dyDescent="0.25">
      <c r="A365" t="s">
        <v>40</v>
      </c>
      <c r="B365" s="4" t="s">
        <v>405</v>
      </c>
      <c r="C365" s="5" t="s">
        <v>392</v>
      </c>
      <c r="D365" s="6">
        <v>110173.74819000001</v>
      </c>
    </row>
    <row r="366" spans="1:4" x14ac:dyDescent="0.25">
      <c r="A366" t="s">
        <v>40</v>
      </c>
      <c r="B366" s="4" t="s">
        <v>406</v>
      </c>
      <c r="C366" s="5" t="s">
        <v>392</v>
      </c>
      <c r="D366" s="6">
        <v>65211.893999999978</v>
      </c>
    </row>
    <row r="367" spans="1:4" x14ac:dyDescent="0.25">
      <c r="A367" t="s">
        <v>40</v>
      </c>
      <c r="B367" s="4" t="s">
        <v>385</v>
      </c>
      <c r="C367" s="5" t="s">
        <v>392</v>
      </c>
      <c r="D367" s="6">
        <v>37629.067739999991</v>
      </c>
    </row>
    <row r="368" spans="1:4" x14ac:dyDescent="0.25">
      <c r="A368" t="s">
        <v>40</v>
      </c>
      <c r="B368" s="4" t="s">
        <v>407</v>
      </c>
      <c r="C368" s="5" t="s">
        <v>392</v>
      </c>
      <c r="D368" s="6">
        <v>82005.33</v>
      </c>
    </row>
    <row r="369" spans="1:4" x14ac:dyDescent="0.25">
      <c r="A369" t="s">
        <v>40</v>
      </c>
      <c r="B369" s="4" t="s">
        <v>408</v>
      </c>
      <c r="C369" s="5" t="s">
        <v>409</v>
      </c>
      <c r="D369" s="6">
        <v>139453.52959999998</v>
      </c>
    </row>
    <row r="370" spans="1:4" x14ac:dyDescent="0.25">
      <c r="A370" t="s">
        <v>40</v>
      </c>
      <c r="B370" s="4" t="s">
        <v>410</v>
      </c>
      <c r="C370" s="5" t="s">
        <v>409</v>
      </c>
      <c r="D370" s="6">
        <v>74084.687600000005</v>
      </c>
    </row>
    <row r="371" spans="1:4" x14ac:dyDescent="0.25">
      <c r="A371" t="s">
        <v>40</v>
      </c>
      <c r="B371" s="4" t="s">
        <v>411</v>
      </c>
      <c r="C371" s="5" t="s">
        <v>409</v>
      </c>
      <c r="D371" s="6">
        <v>666528.22272000008</v>
      </c>
    </row>
    <row r="372" spans="1:4" x14ac:dyDescent="0.25">
      <c r="A372" t="s">
        <v>40</v>
      </c>
      <c r="B372" s="4" t="s">
        <v>412</v>
      </c>
      <c r="C372" s="5" t="s">
        <v>409</v>
      </c>
      <c r="D372" s="6">
        <v>127338.91047680001</v>
      </c>
    </row>
    <row r="373" spans="1:4" x14ac:dyDescent="0.25">
      <c r="A373" t="s">
        <v>40</v>
      </c>
      <c r="B373" s="4" t="s">
        <v>361</v>
      </c>
      <c r="C373" s="5" t="s">
        <v>409</v>
      </c>
      <c r="D373" s="6">
        <v>144791.98503000001</v>
      </c>
    </row>
    <row r="374" spans="1:4" x14ac:dyDescent="0.25">
      <c r="A374" t="s">
        <v>40</v>
      </c>
      <c r="B374" s="4" t="s">
        <v>413</v>
      </c>
      <c r="C374" s="5" t="s">
        <v>409</v>
      </c>
      <c r="D374" s="6">
        <v>55068.297200000001</v>
      </c>
    </row>
    <row r="375" spans="1:4" x14ac:dyDescent="0.25">
      <c r="A375" t="s">
        <v>40</v>
      </c>
      <c r="B375" s="4" t="s">
        <v>414</v>
      </c>
      <c r="C375" s="5" t="s">
        <v>409</v>
      </c>
      <c r="D375" s="6">
        <v>281202.14079999999</v>
      </c>
    </row>
    <row r="376" spans="1:4" x14ac:dyDescent="0.25">
      <c r="A376" t="s">
        <v>40</v>
      </c>
      <c r="B376" s="4" t="s">
        <v>415</v>
      </c>
      <c r="C376" s="5" t="s">
        <v>409</v>
      </c>
      <c r="D376" s="6">
        <v>126202.16559999998</v>
      </c>
    </row>
    <row r="377" spans="1:4" x14ac:dyDescent="0.25">
      <c r="A377" t="s">
        <v>40</v>
      </c>
      <c r="B377" s="4" t="s">
        <v>376</v>
      </c>
      <c r="C377" s="5" t="s">
        <v>409</v>
      </c>
      <c r="D377" s="6">
        <v>89805.299838799998</v>
      </c>
    </row>
    <row r="378" spans="1:4" x14ac:dyDescent="0.25">
      <c r="A378" t="s">
        <v>40</v>
      </c>
      <c r="B378" s="4" t="s">
        <v>416</v>
      </c>
      <c r="C378" s="5" t="s">
        <v>409</v>
      </c>
      <c r="D378" s="6">
        <v>77499.987600000008</v>
      </c>
    </row>
    <row r="379" spans="1:4" x14ac:dyDescent="0.25">
      <c r="A379" t="s">
        <v>40</v>
      </c>
      <c r="B379" s="4" t="s">
        <v>417</v>
      </c>
      <c r="C379" s="5" t="s">
        <v>409</v>
      </c>
      <c r="D379" s="6">
        <v>143565.5508</v>
      </c>
    </row>
    <row r="380" spans="1:4" x14ac:dyDescent="0.25">
      <c r="A380" t="s">
        <v>40</v>
      </c>
      <c r="B380" s="4" t="s">
        <v>418</v>
      </c>
      <c r="C380" s="5" t="s">
        <v>409</v>
      </c>
      <c r="D380" s="6">
        <v>114344.24400000001</v>
      </c>
    </row>
    <row r="381" spans="1:4" x14ac:dyDescent="0.25">
      <c r="A381" t="s">
        <v>40</v>
      </c>
      <c r="B381" s="4" t="s">
        <v>419</v>
      </c>
      <c r="C381" s="5" t="s">
        <v>409</v>
      </c>
      <c r="D381" s="6">
        <v>112735.37813719998</v>
      </c>
    </row>
    <row r="382" spans="1:4" x14ac:dyDescent="0.25">
      <c r="A382" t="s">
        <v>40</v>
      </c>
      <c r="B382" s="4" t="s">
        <v>420</v>
      </c>
      <c r="C382" s="5" t="s">
        <v>421</v>
      </c>
      <c r="D382" s="6">
        <v>341757.66479999997</v>
      </c>
    </row>
    <row r="383" spans="1:4" x14ac:dyDescent="0.25">
      <c r="A383" t="s">
        <v>40</v>
      </c>
      <c r="B383" s="4" t="s">
        <v>422</v>
      </c>
      <c r="C383" s="5" t="s">
        <v>421</v>
      </c>
      <c r="D383" s="6">
        <v>1002809</v>
      </c>
    </row>
    <row r="384" spans="1:4" x14ac:dyDescent="0.25">
      <c r="A384" t="s">
        <v>40</v>
      </c>
      <c r="B384" s="4" t="s">
        <v>423</v>
      </c>
      <c r="C384" s="5" t="s">
        <v>424</v>
      </c>
      <c r="D384" s="6">
        <v>29030</v>
      </c>
    </row>
    <row r="385" spans="1:4" x14ac:dyDescent="0.25">
      <c r="A385" t="s">
        <v>40</v>
      </c>
      <c r="B385" s="4" t="s">
        <v>425</v>
      </c>
      <c r="C385" s="5" t="s">
        <v>424</v>
      </c>
      <c r="D385" s="6">
        <v>573350</v>
      </c>
    </row>
    <row r="386" spans="1:4" x14ac:dyDescent="0.25">
      <c r="A386" t="s">
        <v>40</v>
      </c>
      <c r="B386" s="4" t="s">
        <v>426</v>
      </c>
      <c r="C386" s="5" t="s">
        <v>424</v>
      </c>
      <c r="D386" s="6">
        <v>96499</v>
      </c>
    </row>
    <row r="387" spans="1:4" x14ac:dyDescent="0.25">
      <c r="A387" t="s">
        <v>40</v>
      </c>
      <c r="B387" s="4" t="s">
        <v>427</v>
      </c>
      <c r="C387" s="5" t="s">
        <v>424</v>
      </c>
      <c r="D387" s="6">
        <v>20608</v>
      </c>
    </row>
    <row r="388" spans="1:4" x14ac:dyDescent="0.25">
      <c r="A388" t="s">
        <v>40</v>
      </c>
      <c r="B388" s="4" t="s">
        <v>428</v>
      </c>
      <c r="C388" s="5" t="s">
        <v>424</v>
      </c>
      <c r="D388" s="6">
        <v>35302</v>
      </c>
    </row>
    <row r="389" spans="1:4" x14ac:dyDescent="0.25">
      <c r="A389" t="s">
        <v>40</v>
      </c>
      <c r="B389" s="4" t="s">
        <v>429</v>
      </c>
      <c r="C389" s="5" t="s">
        <v>424</v>
      </c>
      <c r="D389" s="6">
        <v>28851</v>
      </c>
    </row>
    <row r="390" spans="1:4" x14ac:dyDescent="0.25">
      <c r="A390" t="s">
        <v>40</v>
      </c>
      <c r="B390" s="4" t="s">
        <v>430</v>
      </c>
      <c r="C390" s="5" t="s">
        <v>424</v>
      </c>
      <c r="D390" s="6">
        <v>173264</v>
      </c>
    </row>
    <row r="391" spans="1:4" x14ac:dyDescent="0.25">
      <c r="A391" t="s">
        <v>40</v>
      </c>
      <c r="B391" s="4" t="s">
        <v>431</v>
      </c>
      <c r="C391" s="5" t="s">
        <v>432</v>
      </c>
      <c r="D391" s="6">
        <v>132160</v>
      </c>
    </row>
    <row r="392" spans="1:4" x14ac:dyDescent="0.25">
      <c r="A392" t="s">
        <v>40</v>
      </c>
      <c r="B392" s="4" t="s">
        <v>433</v>
      </c>
      <c r="C392" s="5" t="s">
        <v>432</v>
      </c>
      <c r="D392" s="6">
        <v>108595</v>
      </c>
    </row>
    <row r="393" spans="1:4" x14ac:dyDescent="0.25">
      <c r="A393" t="s">
        <v>40</v>
      </c>
      <c r="B393" s="4" t="s">
        <v>434</v>
      </c>
      <c r="C393" s="5" t="s">
        <v>432</v>
      </c>
      <c r="D393" s="6">
        <v>198733</v>
      </c>
    </row>
    <row r="394" spans="1:4" x14ac:dyDescent="0.25">
      <c r="A394" t="s">
        <v>40</v>
      </c>
      <c r="B394" s="4" t="s">
        <v>435</v>
      </c>
      <c r="C394" s="5" t="s">
        <v>432</v>
      </c>
      <c r="D394" s="6">
        <v>51072</v>
      </c>
    </row>
    <row r="395" spans="1:4" x14ac:dyDescent="0.25">
      <c r="A395" t="s">
        <v>40</v>
      </c>
      <c r="B395" s="4" t="s">
        <v>436</v>
      </c>
      <c r="C395" s="5" t="s">
        <v>432</v>
      </c>
      <c r="D395" s="6">
        <v>80550</v>
      </c>
    </row>
    <row r="396" spans="1:4" x14ac:dyDescent="0.25">
      <c r="A396" t="s">
        <v>40</v>
      </c>
      <c r="B396" s="4" t="s">
        <v>437</v>
      </c>
      <c r="C396" s="5" t="s">
        <v>432</v>
      </c>
      <c r="D396" s="6">
        <v>140224</v>
      </c>
    </row>
    <row r="397" spans="1:4" x14ac:dyDescent="0.25">
      <c r="A397" t="s">
        <v>40</v>
      </c>
      <c r="B397" s="4" t="s">
        <v>438</v>
      </c>
      <c r="C397" s="5" t="s">
        <v>432</v>
      </c>
      <c r="D397" s="6">
        <v>226240</v>
      </c>
    </row>
    <row r="398" spans="1:4" x14ac:dyDescent="0.25">
      <c r="A398" t="s">
        <v>40</v>
      </c>
      <c r="B398" s="4" t="s">
        <v>439</v>
      </c>
      <c r="C398" s="5" t="s">
        <v>432</v>
      </c>
      <c r="D398" s="6">
        <v>268352</v>
      </c>
    </row>
    <row r="399" spans="1:4" x14ac:dyDescent="0.25">
      <c r="A399" t="s">
        <v>40</v>
      </c>
      <c r="B399" s="4" t="s">
        <v>440</v>
      </c>
      <c r="C399" s="5" t="s">
        <v>432</v>
      </c>
      <c r="D399" s="6">
        <v>85030</v>
      </c>
    </row>
    <row r="400" spans="1:4" x14ac:dyDescent="0.25">
      <c r="A400" t="s">
        <v>40</v>
      </c>
      <c r="B400" s="4" t="s">
        <v>441</v>
      </c>
      <c r="C400" s="5" t="s">
        <v>432</v>
      </c>
      <c r="D400" s="6">
        <v>52147</v>
      </c>
    </row>
    <row r="401" spans="1:4" x14ac:dyDescent="0.25">
      <c r="A401" t="s">
        <v>40</v>
      </c>
      <c r="B401" s="4" t="s">
        <v>442</v>
      </c>
      <c r="C401" s="5" t="s">
        <v>432</v>
      </c>
      <c r="D401" s="6">
        <v>83328</v>
      </c>
    </row>
    <row r="402" spans="1:4" x14ac:dyDescent="0.25">
      <c r="A402" t="s">
        <v>40</v>
      </c>
      <c r="B402" s="4" t="s">
        <v>443</v>
      </c>
      <c r="C402" s="5" t="s">
        <v>432</v>
      </c>
      <c r="D402" s="6">
        <v>87360</v>
      </c>
    </row>
    <row r="403" spans="1:4" x14ac:dyDescent="0.25">
      <c r="A403" t="s">
        <v>40</v>
      </c>
      <c r="B403" s="4" t="s">
        <v>444</v>
      </c>
      <c r="C403" s="5" t="s">
        <v>445</v>
      </c>
      <c r="D403" s="6">
        <v>32736</v>
      </c>
    </row>
    <row r="404" spans="1:4" x14ac:dyDescent="0.25">
      <c r="A404" t="s">
        <v>40</v>
      </c>
      <c r="B404" s="4" t="s">
        <v>446</v>
      </c>
      <c r="C404" s="5" t="s">
        <v>445</v>
      </c>
      <c r="D404" s="6">
        <v>255456</v>
      </c>
    </row>
    <row r="405" spans="1:4" x14ac:dyDescent="0.25">
      <c r="A405" t="s">
        <v>40</v>
      </c>
      <c r="B405" s="4" t="s">
        <v>447</v>
      </c>
      <c r="C405" s="5" t="s">
        <v>445</v>
      </c>
      <c r="D405" s="6">
        <v>16032</v>
      </c>
    </row>
    <row r="406" spans="1:4" x14ac:dyDescent="0.25">
      <c r="A406" t="s">
        <v>40</v>
      </c>
      <c r="B406" s="4" t="s">
        <v>448</v>
      </c>
      <c r="C406" s="5" t="s">
        <v>445</v>
      </c>
      <c r="D406" s="6">
        <v>30912</v>
      </c>
    </row>
    <row r="407" spans="1:4" x14ac:dyDescent="0.25">
      <c r="A407" t="s">
        <v>40</v>
      </c>
      <c r="B407" s="4" t="s">
        <v>449</v>
      </c>
      <c r="C407" s="5" t="s">
        <v>445</v>
      </c>
      <c r="D407" s="6">
        <v>103392</v>
      </c>
    </row>
    <row r="408" spans="1:4" x14ac:dyDescent="0.25">
      <c r="A408" t="s">
        <v>40</v>
      </c>
      <c r="B408" s="4" t="s">
        <v>450</v>
      </c>
      <c r="C408" s="5" t="s">
        <v>445</v>
      </c>
      <c r="D408" s="6">
        <v>236640</v>
      </c>
    </row>
    <row r="409" spans="1:4" x14ac:dyDescent="0.25">
      <c r="A409" t="s">
        <v>40</v>
      </c>
      <c r="B409" s="4" t="s">
        <v>451</v>
      </c>
      <c r="C409" s="5" t="s">
        <v>445</v>
      </c>
      <c r="D409" s="6">
        <v>177691</v>
      </c>
    </row>
    <row r="410" spans="1:4" x14ac:dyDescent="0.25">
      <c r="A410" t="s">
        <v>40</v>
      </c>
      <c r="B410" s="4" t="s">
        <v>452</v>
      </c>
      <c r="C410" s="5" t="s">
        <v>445</v>
      </c>
      <c r="D410" s="6">
        <v>309998</v>
      </c>
    </row>
    <row r="411" spans="1:4" x14ac:dyDescent="0.25">
      <c r="A411" t="s">
        <v>40</v>
      </c>
      <c r="B411" s="4" t="s">
        <v>453</v>
      </c>
      <c r="C411" s="5" t="s">
        <v>445</v>
      </c>
      <c r="D411" s="6">
        <v>207365</v>
      </c>
    </row>
    <row r="412" spans="1:4" x14ac:dyDescent="0.25">
      <c r="A412" t="s">
        <v>40</v>
      </c>
      <c r="B412" s="4" t="s">
        <v>454</v>
      </c>
      <c r="C412" s="5" t="s">
        <v>455</v>
      </c>
      <c r="D412" s="6">
        <v>51168</v>
      </c>
    </row>
    <row r="413" spans="1:4" x14ac:dyDescent="0.25">
      <c r="A413" t="s">
        <v>40</v>
      </c>
      <c r="B413" s="4" t="s">
        <v>456</v>
      </c>
      <c r="C413" s="5" t="s">
        <v>455</v>
      </c>
      <c r="D413" s="6">
        <v>491136</v>
      </c>
    </row>
    <row r="414" spans="1:4" x14ac:dyDescent="0.25">
      <c r="A414" t="s">
        <v>40</v>
      </c>
      <c r="B414" s="4" t="s">
        <v>457</v>
      </c>
      <c r="C414" s="5" t="s">
        <v>455</v>
      </c>
      <c r="D414" s="6">
        <v>69120</v>
      </c>
    </row>
    <row r="415" spans="1:4" x14ac:dyDescent="0.25">
      <c r="A415" t="s">
        <v>40</v>
      </c>
      <c r="B415" s="4" t="s">
        <v>458</v>
      </c>
      <c r="C415" s="5" t="s">
        <v>455</v>
      </c>
      <c r="D415" s="6">
        <v>366720</v>
      </c>
    </row>
    <row r="416" spans="1:4" x14ac:dyDescent="0.25">
      <c r="A416" t="s">
        <v>40</v>
      </c>
      <c r="B416" s="4" t="s">
        <v>459</v>
      </c>
      <c r="C416" s="5" t="s">
        <v>455</v>
      </c>
      <c r="D416" s="6">
        <v>44160</v>
      </c>
    </row>
    <row r="417" spans="1:4" x14ac:dyDescent="0.25">
      <c r="A417" t="s">
        <v>40</v>
      </c>
      <c r="B417" s="4" t="s">
        <v>460</v>
      </c>
      <c r="C417" s="5" t="s">
        <v>461</v>
      </c>
      <c r="D417" s="6">
        <v>61488</v>
      </c>
    </row>
    <row r="418" spans="1:4" x14ac:dyDescent="0.25">
      <c r="A418" t="s">
        <v>40</v>
      </c>
      <c r="B418" s="4" t="s">
        <v>462</v>
      </c>
      <c r="C418" s="5" t="s">
        <v>461</v>
      </c>
      <c r="D418" s="6">
        <v>104640</v>
      </c>
    </row>
    <row r="419" spans="1:4" x14ac:dyDescent="0.25">
      <c r="A419" t="s">
        <v>40</v>
      </c>
      <c r="B419" s="4" t="s">
        <v>463</v>
      </c>
      <c r="C419" s="5" t="s">
        <v>461</v>
      </c>
      <c r="D419" s="6">
        <v>85920</v>
      </c>
    </row>
    <row r="420" spans="1:4" x14ac:dyDescent="0.25">
      <c r="A420" t="s">
        <v>40</v>
      </c>
      <c r="B420" s="4" t="s">
        <v>464</v>
      </c>
      <c r="C420" s="5" t="s">
        <v>461</v>
      </c>
      <c r="D420" s="6">
        <v>257760</v>
      </c>
    </row>
    <row r="421" spans="1:4" x14ac:dyDescent="0.25">
      <c r="A421" t="s">
        <v>40</v>
      </c>
      <c r="B421" s="4" t="s">
        <v>465</v>
      </c>
      <c r="C421" s="5" t="s">
        <v>461</v>
      </c>
      <c r="D421" s="6">
        <v>137088</v>
      </c>
    </row>
    <row r="422" spans="1:4" x14ac:dyDescent="0.25">
      <c r="A422" t="s">
        <v>40</v>
      </c>
      <c r="B422" s="4" t="s">
        <v>466</v>
      </c>
      <c r="C422" s="5" t="s">
        <v>461</v>
      </c>
      <c r="D422" s="6">
        <v>42720</v>
      </c>
    </row>
    <row r="423" spans="1:4" x14ac:dyDescent="0.25">
      <c r="A423" t="s">
        <v>40</v>
      </c>
      <c r="B423" s="4" t="s">
        <v>467</v>
      </c>
      <c r="C423" s="5" t="s">
        <v>461</v>
      </c>
      <c r="D423" s="6">
        <v>3419764</v>
      </c>
    </row>
    <row r="424" spans="1:4" x14ac:dyDescent="0.25">
      <c r="A424" t="s">
        <v>40</v>
      </c>
      <c r="B424" s="4" t="s">
        <v>468</v>
      </c>
      <c r="C424" s="5" t="s">
        <v>461</v>
      </c>
      <c r="D424" s="6">
        <v>189240</v>
      </c>
    </row>
    <row r="425" spans="1:4" x14ac:dyDescent="0.25">
      <c r="A425" t="s">
        <v>40</v>
      </c>
      <c r="B425" s="4" t="s">
        <v>469</v>
      </c>
      <c r="C425" s="5" t="s">
        <v>470</v>
      </c>
      <c r="D425" s="6">
        <v>861714</v>
      </c>
    </row>
    <row r="426" spans="1:4" x14ac:dyDescent="0.25">
      <c r="A426" t="s">
        <v>40</v>
      </c>
      <c r="B426" s="4" t="s">
        <v>471</v>
      </c>
      <c r="C426" s="5" t="s">
        <v>470</v>
      </c>
      <c r="D426" s="6">
        <v>158208</v>
      </c>
    </row>
    <row r="427" spans="1:4" x14ac:dyDescent="0.25">
      <c r="A427" t="s">
        <v>40</v>
      </c>
      <c r="B427" s="4" t="s">
        <v>472</v>
      </c>
      <c r="C427" s="5" t="s">
        <v>473</v>
      </c>
      <c r="D427" s="6">
        <v>134314</v>
      </c>
    </row>
    <row r="428" spans="1:4" x14ac:dyDescent="0.25">
      <c r="A428" t="s">
        <v>40</v>
      </c>
      <c r="B428" s="4" t="s">
        <v>474</v>
      </c>
      <c r="C428" s="5" t="s">
        <v>475</v>
      </c>
      <c r="D428" s="6">
        <v>150603</v>
      </c>
    </row>
    <row r="429" spans="1:4" x14ac:dyDescent="0.25">
      <c r="A429" t="s">
        <v>40</v>
      </c>
      <c r="B429" s="4" t="s">
        <v>476</v>
      </c>
      <c r="C429" s="5" t="s">
        <v>475</v>
      </c>
      <c r="D429" s="6">
        <v>104400</v>
      </c>
    </row>
    <row r="430" spans="1:4" x14ac:dyDescent="0.25">
      <c r="A430" t="s">
        <v>40</v>
      </c>
      <c r="B430" s="4" t="s">
        <v>477</v>
      </c>
      <c r="C430" s="5" t="s">
        <v>475</v>
      </c>
      <c r="D430" s="6">
        <v>554870</v>
      </c>
    </row>
    <row r="431" spans="1:4" x14ac:dyDescent="0.25">
      <c r="A431" t="s">
        <v>40</v>
      </c>
      <c r="B431" s="4" t="s">
        <v>478</v>
      </c>
      <c r="C431" s="5" t="s">
        <v>479</v>
      </c>
      <c r="D431" s="6">
        <v>709042</v>
      </c>
    </row>
    <row r="432" spans="1:4" x14ac:dyDescent="0.25">
      <c r="A432" t="s">
        <v>40</v>
      </c>
      <c r="B432" s="4" t="s">
        <v>480</v>
      </c>
      <c r="C432" s="5" t="s">
        <v>481</v>
      </c>
      <c r="D432" s="6">
        <v>163503</v>
      </c>
    </row>
    <row r="433" spans="1:4" x14ac:dyDescent="0.25">
      <c r="A433" t="s">
        <v>40</v>
      </c>
      <c r="B433" s="4" t="s">
        <v>482</v>
      </c>
      <c r="C433" s="5" t="s">
        <v>481</v>
      </c>
      <c r="D433" s="6">
        <v>12592</v>
      </c>
    </row>
    <row r="434" spans="1:4" x14ac:dyDescent="0.25">
      <c r="A434" t="s">
        <v>40</v>
      </c>
      <c r="B434" s="4" t="s">
        <v>483</v>
      </c>
      <c r="C434" s="5" t="s">
        <v>481</v>
      </c>
      <c r="D434" s="6">
        <v>16686</v>
      </c>
    </row>
    <row r="435" spans="1:4" x14ac:dyDescent="0.25">
      <c r="A435" t="s">
        <v>40</v>
      </c>
      <c r="B435" s="4" t="s">
        <v>484</v>
      </c>
      <c r="C435" s="5" t="s">
        <v>481</v>
      </c>
      <c r="D435" s="6">
        <v>11580</v>
      </c>
    </row>
    <row r="436" spans="1:4" x14ac:dyDescent="0.25">
      <c r="A436" t="s">
        <v>40</v>
      </c>
      <c r="B436" s="4" t="s">
        <v>485</v>
      </c>
      <c r="C436" s="5" t="s">
        <v>481</v>
      </c>
      <c r="D436" s="6">
        <v>79437</v>
      </c>
    </row>
    <row r="437" spans="1:4" x14ac:dyDescent="0.25">
      <c r="A437" t="s">
        <v>40</v>
      </c>
      <c r="B437" s="4" t="s">
        <v>486</v>
      </c>
      <c r="C437" s="5" t="s">
        <v>481</v>
      </c>
      <c r="D437" s="6">
        <v>14929</v>
      </c>
    </row>
    <row r="438" spans="1:4" x14ac:dyDescent="0.25">
      <c r="A438" t="s">
        <v>40</v>
      </c>
      <c r="B438" s="4" t="s">
        <v>487</v>
      </c>
      <c r="C438" s="5" t="s">
        <v>481</v>
      </c>
      <c r="D438" s="6">
        <v>26344</v>
      </c>
    </row>
    <row r="439" spans="1:4" x14ac:dyDescent="0.25">
      <c r="A439" t="s">
        <v>40</v>
      </c>
      <c r="B439" s="4" t="s">
        <v>488</v>
      </c>
      <c r="C439" s="5" t="s">
        <v>481</v>
      </c>
      <c r="D439" s="6">
        <v>80865</v>
      </c>
    </row>
    <row r="440" spans="1:4" x14ac:dyDescent="0.25">
      <c r="A440" t="s">
        <v>40</v>
      </c>
      <c r="B440" s="4" t="s">
        <v>489</v>
      </c>
      <c r="C440" s="5">
        <v>41820</v>
      </c>
      <c r="D440" s="6">
        <v>14316.11</v>
      </c>
    </row>
    <row r="441" spans="1:4" x14ac:dyDescent="0.25">
      <c r="A441" t="s">
        <v>40</v>
      </c>
      <c r="B441" s="4" t="s">
        <v>490</v>
      </c>
      <c r="C441" s="5">
        <v>41820</v>
      </c>
      <c r="D441" s="6">
        <v>934170.88</v>
      </c>
    </row>
    <row r="442" spans="1:4" x14ac:dyDescent="0.25">
      <c r="A442" t="s">
        <v>40</v>
      </c>
      <c r="B442" s="4" t="s">
        <v>491</v>
      </c>
      <c r="C442" s="5">
        <v>41820</v>
      </c>
      <c r="D442" s="6">
        <v>655406.94000000006</v>
      </c>
    </row>
    <row r="443" spans="1:4" x14ac:dyDescent="0.25">
      <c r="A443" t="s">
        <v>40</v>
      </c>
      <c r="B443" s="4" t="s">
        <v>492</v>
      </c>
      <c r="C443" s="5">
        <v>41820</v>
      </c>
      <c r="D443" s="6">
        <v>53134.520000000004</v>
      </c>
    </row>
    <row r="444" spans="1:4" x14ac:dyDescent="0.25">
      <c r="A444" t="s">
        <v>40</v>
      </c>
      <c r="B444" s="4" t="s">
        <v>493</v>
      </c>
      <c r="C444" s="5">
        <v>41820</v>
      </c>
      <c r="D444" s="6">
        <v>6307.4</v>
      </c>
    </row>
    <row r="445" spans="1:4" x14ac:dyDescent="0.25">
      <c r="A445" t="s">
        <v>40</v>
      </c>
      <c r="B445" s="4" t="s">
        <v>494</v>
      </c>
      <c r="C445" s="5">
        <v>41820</v>
      </c>
      <c r="D445" s="6">
        <v>120704</v>
      </c>
    </row>
    <row r="446" spans="1:4" x14ac:dyDescent="0.25">
      <c r="A446" t="s">
        <v>40</v>
      </c>
      <c r="B446" s="4" t="s">
        <v>495</v>
      </c>
      <c r="C446" s="5">
        <v>41820</v>
      </c>
      <c r="D446" s="6">
        <v>34560</v>
      </c>
    </row>
    <row r="447" spans="1:4" x14ac:dyDescent="0.25">
      <c r="A447" t="s">
        <v>40</v>
      </c>
      <c r="B447" s="4" t="s">
        <v>496</v>
      </c>
      <c r="C447" s="5">
        <v>41820</v>
      </c>
      <c r="D447" s="6">
        <v>102208</v>
      </c>
    </row>
    <row r="448" spans="1:4" x14ac:dyDescent="0.25">
      <c r="A448" s="3" t="s">
        <v>12</v>
      </c>
      <c r="B448" s="4" t="s">
        <v>497</v>
      </c>
      <c r="C448" s="5">
        <v>41977</v>
      </c>
      <c r="D448" s="6">
        <v>4454.7</v>
      </c>
    </row>
    <row r="449" spans="1:4" x14ac:dyDescent="0.25">
      <c r="A449" s="3" t="s">
        <v>12</v>
      </c>
      <c r="B449" s="4" t="s">
        <v>498</v>
      </c>
      <c r="C449" s="5">
        <v>41963</v>
      </c>
      <c r="D449" s="6">
        <v>8568.369999999999</v>
      </c>
    </row>
    <row r="450" spans="1:4" x14ac:dyDescent="0.25">
      <c r="A450" s="3" t="s">
        <v>12</v>
      </c>
      <c r="B450" s="4" t="s">
        <v>499</v>
      </c>
      <c r="C450" s="5">
        <v>41977</v>
      </c>
      <c r="D450" s="6">
        <v>6821.12</v>
      </c>
    </row>
    <row r="451" spans="1:4" x14ac:dyDescent="0.25">
      <c r="A451" s="3" t="s">
        <v>12</v>
      </c>
      <c r="B451" s="4" t="s">
        <v>500</v>
      </c>
      <c r="C451" s="5">
        <v>42185</v>
      </c>
      <c r="D451" s="6">
        <v>1981.57</v>
      </c>
    </row>
    <row r="452" spans="1:4" x14ac:dyDescent="0.25">
      <c r="A452" s="3" t="s">
        <v>12</v>
      </c>
      <c r="B452" s="4" t="s">
        <v>501</v>
      </c>
      <c r="C452" s="5">
        <v>42048</v>
      </c>
      <c r="D452" s="6">
        <v>2103.87</v>
      </c>
    </row>
    <row r="453" spans="1:4" x14ac:dyDescent="0.25">
      <c r="A453" s="3" t="s">
        <v>12</v>
      </c>
      <c r="B453" s="4" t="s">
        <v>502</v>
      </c>
      <c r="C453" s="5">
        <v>42083</v>
      </c>
      <c r="D453" s="6">
        <v>6608.79</v>
      </c>
    </row>
    <row r="454" spans="1:4" x14ac:dyDescent="0.25">
      <c r="A454" s="3" t="s">
        <v>12</v>
      </c>
      <c r="B454" s="7" t="s">
        <v>503</v>
      </c>
      <c r="C454" s="8">
        <v>42460</v>
      </c>
      <c r="D454" s="6">
        <v>2166.66</v>
      </c>
    </row>
    <row r="455" spans="1:4" x14ac:dyDescent="0.25">
      <c r="A455" t="s">
        <v>40</v>
      </c>
      <c r="B455" t="s">
        <v>504</v>
      </c>
      <c r="C455" s="8">
        <v>42551</v>
      </c>
      <c r="D455" s="6">
        <v>25705.119999999999</v>
      </c>
    </row>
    <row r="456" spans="1:4" x14ac:dyDescent="0.25">
      <c r="A456" t="s">
        <v>40</v>
      </c>
      <c r="B456" t="s">
        <v>505</v>
      </c>
      <c r="C456" s="8">
        <v>42551</v>
      </c>
      <c r="D456" s="6">
        <v>221511.52</v>
      </c>
    </row>
    <row r="457" spans="1:4" x14ac:dyDescent="0.25">
      <c r="A457" s="3" t="s">
        <v>12</v>
      </c>
      <c r="B457" t="s">
        <v>506</v>
      </c>
      <c r="C457" s="8">
        <v>42783</v>
      </c>
      <c r="D457" s="6">
        <v>1614.25</v>
      </c>
    </row>
    <row r="458" spans="1:4" x14ac:dyDescent="0.25">
      <c r="A458" s="3" t="s">
        <v>12</v>
      </c>
      <c r="B458" t="s">
        <v>507</v>
      </c>
      <c r="C458" s="8">
        <v>42755</v>
      </c>
      <c r="D458" s="6">
        <v>9572.52</v>
      </c>
    </row>
    <row r="459" spans="1:4" x14ac:dyDescent="0.25">
      <c r="A459" t="s">
        <v>508</v>
      </c>
      <c r="B459" t="s">
        <v>509</v>
      </c>
      <c r="C459" s="8">
        <v>42916</v>
      </c>
      <c r="D459" s="6">
        <v>19882.5</v>
      </c>
    </row>
    <row r="460" spans="1:4" x14ac:dyDescent="0.25">
      <c r="A460" s="3" t="s">
        <v>12</v>
      </c>
      <c r="B460" t="s">
        <v>510</v>
      </c>
      <c r="C460" s="8">
        <v>42886</v>
      </c>
      <c r="D460" s="6">
        <v>2899.75</v>
      </c>
    </row>
    <row r="461" spans="1:4" x14ac:dyDescent="0.25">
      <c r="A461" t="s">
        <v>40</v>
      </c>
      <c r="B461" t="s">
        <v>511</v>
      </c>
      <c r="C461" s="8">
        <v>42916</v>
      </c>
      <c r="D461" s="6">
        <v>205805.8</v>
      </c>
    </row>
    <row r="462" spans="1:4" x14ac:dyDescent="0.25">
      <c r="A462" t="s">
        <v>40</v>
      </c>
      <c r="B462" t="s">
        <v>512</v>
      </c>
      <c r="C462" s="8">
        <v>42916</v>
      </c>
      <c r="D462" s="6">
        <v>211697.36</v>
      </c>
    </row>
    <row r="463" spans="1:4" x14ac:dyDescent="0.25">
      <c r="A463" t="s">
        <v>40</v>
      </c>
      <c r="B463" t="s">
        <v>513</v>
      </c>
      <c r="C463" s="8">
        <v>42916</v>
      </c>
      <c r="D463" s="6">
        <v>148016</v>
      </c>
    </row>
    <row r="464" spans="1:4" x14ac:dyDescent="0.25">
      <c r="A464" s="9" t="s">
        <v>40</v>
      </c>
      <c r="B464" s="9" t="s">
        <v>514</v>
      </c>
      <c r="C464" s="10">
        <v>42916</v>
      </c>
      <c r="D464" s="11">
        <v>132880</v>
      </c>
    </row>
    <row r="465" spans="1:4" x14ac:dyDescent="0.25">
      <c r="A465" s="3" t="s">
        <v>12</v>
      </c>
      <c r="B465" t="s">
        <v>515</v>
      </c>
      <c r="C465" s="8">
        <v>43039</v>
      </c>
      <c r="D465" s="6">
        <v>7895</v>
      </c>
    </row>
    <row r="466" spans="1:4" x14ac:dyDescent="0.25">
      <c r="A466" t="s">
        <v>508</v>
      </c>
      <c r="B466" t="s">
        <v>516</v>
      </c>
      <c r="C466" s="8">
        <v>43054</v>
      </c>
      <c r="D466" s="6">
        <v>12425</v>
      </c>
    </row>
    <row r="467" spans="1:4" x14ac:dyDescent="0.25">
      <c r="A467" s="3" t="s">
        <v>12</v>
      </c>
      <c r="B467" t="s">
        <v>517</v>
      </c>
      <c r="C467" s="8">
        <v>43069</v>
      </c>
      <c r="D467" s="6">
        <v>1844.83</v>
      </c>
    </row>
    <row r="468" spans="1:4" x14ac:dyDescent="0.25">
      <c r="A468" s="3" t="s">
        <v>12</v>
      </c>
      <c r="B468" t="s">
        <v>518</v>
      </c>
      <c r="C468" s="8">
        <v>43100</v>
      </c>
      <c r="D468" s="6">
        <v>6020.67</v>
      </c>
    </row>
    <row r="469" spans="1:4" x14ac:dyDescent="0.25">
      <c r="A469" s="3" t="s">
        <v>12</v>
      </c>
      <c r="B469" t="s">
        <v>519</v>
      </c>
      <c r="C469" s="8">
        <v>43100</v>
      </c>
      <c r="D469" s="6">
        <v>6085.42</v>
      </c>
    </row>
    <row r="470" spans="1:4" x14ac:dyDescent="0.25">
      <c r="A470" s="3" t="s">
        <v>12</v>
      </c>
      <c r="B470" t="s">
        <v>520</v>
      </c>
      <c r="C470" s="8">
        <v>43168</v>
      </c>
      <c r="D470" s="6">
        <v>12493.98</v>
      </c>
    </row>
    <row r="471" spans="1:4" x14ac:dyDescent="0.25">
      <c r="A471" s="3" t="s">
        <v>12</v>
      </c>
      <c r="B471" t="s">
        <v>521</v>
      </c>
      <c r="C471" s="8">
        <v>43259</v>
      </c>
      <c r="D471" s="6">
        <v>7637.74</v>
      </c>
    </row>
    <row r="472" spans="1:4" x14ac:dyDescent="0.25">
      <c r="A472" s="3" t="s">
        <v>12</v>
      </c>
      <c r="B472" t="s">
        <v>522</v>
      </c>
      <c r="C472" s="8">
        <v>43281</v>
      </c>
      <c r="D472" s="6">
        <v>6964.65</v>
      </c>
    </row>
    <row r="473" spans="1:4" x14ac:dyDescent="0.25">
      <c r="A473" t="s">
        <v>508</v>
      </c>
      <c r="B473" t="s">
        <v>523</v>
      </c>
      <c r="C473" s="8">
        <v>43281</v>
      </c>
      <c r="D473" s="6">
        <v>10148.959999999999</v>
      </c>
    </row>
    <row r="474" spans="1:4" x14ac:dyDescent="0.25">
      <c r="A474" t="s">
        <v>12</v>
      </c>
      <c r="B474" t="s">
        <v>524</v>
      </c>
      <c r="C474" s="8">
        <v>43281</v>
      </c>
      <c r="D474" s="6">
        <v>26654</v>
      </c>
    </row>
    <row r="475" spans="1:4" x14ac:dyDescent="0.25">
      <c r="A475" t="s">
        <v>40</v>
      </c>
      <c r="B475" t="s">
        <v>525</v>
      </c>
      <c r="C475" s="8">
        <v>43281</v>
      </c>
      <c r="D475" s="6">
        <v>32480</v>
      </c>
    </row>
    <row r="476" spans="1:4" x14ac:dyDescent="0.25">
      <c r="A476" t="s">
        <v>40</v>
      </c>
      <c r="B476" t="s">
        <v>526</v>
      </c>
      <c r="C476" s="8">
        <v>43281</v>
      </c>
      <c r="D476" s="6">
        <v>120640</v>
      </c>
    </row>
    <row r="477" spans="1:4" x14ac:dyDescent="0.25">
      <c r="A477" t="s">
        <v>40</v>
      </c>
      <c r="B477" t="s">
        <v>527</v>
      </c>
      <c r="C477" s="8">
        <v>43281</v>
      </c>
      <c r="D477" s="6">
        <v>443352</v>
      </c>
    </row>
    <row r="478" spans="1:4" x14ac:dyDescent="0.25">
      <c r="A478" s="9" t="s">
        <v>40</v>
      </c>
      <c r="B478" s="9" t="s">
        <v>528</v>
      </c>
      <c r="C478" s="10">
        <v>43281</v>
      </c>
      <c r="D478" s="11">
        <v>295261</v>
      </c>
    </row>
    <row r="479" spans="1:4" x14ac:dyDescent="0.25">
      <c r="A479" s="3" t="s">
        <v>12</v>
      </c>
      <c r="B479" t="s">
        <v>529</v>
      </c>
      <c r="C479" s="8">
        <v>43378</v>
      </c>
      <c r="D479" s="6">
        <v>7348.9299999999994</v>
      </c>
    </row>
    <row r="480" spans="1:4" x14ac:dyDescent="0.25">
      <c r="A480" s="3" t="s">
        <v>12</v>
      </c>
      <c r="B480" t="s">
        <v>530</v>
      </c>
      <c r="C480" s="8">
        <v>43434</v>
      </c>
      <c r="D480" s="6">
        <v>13595.5</v>
      </c>
    </row>
    <row r="481" spans="1:4" x14ac:dyDescent="0.25">
      <c r="A481" s="3" t="s">
        <v>12</v>
      </c>
      <c r="B481" t="s">
        <v>531</v>
      </c>
      <c r="C481" s="8">
        <v>43497</v>
      </c>
      <c r="D481" s="6">
        <v>6164.0999999999995</v>
      </c>
    </row>
    <row r="482" spans="1:4" x14ac:dyDescent="0.25">
      <c r="A482" t="s">
        <v>12</v>
      </c>
      <c r="B482" t="s">
        <v>532</v>
      </c>
      <c r="C482" s="8">
        <v>43503</v>
      </c>
      <c r="D482" s="6">
        <v>3523.26</v>
      </c>
    </row>
    <row r="483" spans="1:4" x14ac:dyDescent="0.25">
      <c r="A483" s="3" t="s">
        <v>12</v>
      </c>
      <c r="B483" t="s">
        <v>533</v>
      </c>
      <c r="C483" s="8">
        <v>43532</v>
      </c>
      <c r="D483" s="6">
        <v>32022</v>
      </c>
    </row>
    <row r="484" spans="1:4" x14ac:dyDescent="0.25">
      <c r="A484" s="3" t="s">
        <v>12</v>
      </c>
      <c r="B484" t="s">
        <v>534</v>
      </c>
      <c r="C484" s="8">
        <v>43553</v>
      </c>
      <c r="D484" s="6">
        <v>6052.8099999999995</v>
      </c>
    </row>
    <row r="485" spans="1:4" x14ac:dyDescent="0.25">
      <c r="A485" t="s">
        <v>12</v>
      </c>
      <c r="B485" t="s">
        <v>535</v>
      </c>
      <c r="C485" s="8">
        <v>43560</v>
      </c>
      <c r="D485" s="6">
        <v>3470.61</v>
      </c>
    </row>
    <row r="486" spans="1:4" x14ac:dyDescent="0.25">
      <c r="A486" s="3" t="s">
        <v>12</v>
      </c>
      <c r="B486" t="s">
        <v>536</v>
      </c>
      <c r="C486" s="8">
        <v>43646</v>
      </c>
      <c r="D486" s="6">
        <v>6663.17</v>
      </c>
    </row>
    <row r="487" spans="1:4" x14ac:dyDescent="0.25">
      <c r="A487" t="s">
        <v>40</v>
      </c>
      <c r="B487" s="4" t="s">
        <v>537</v>
      </c>
      <c r="C487" s="8">
        <v>43646</v>
      </c>
      <c r="D487" s="6">
        <v>10158.83</v>
      </c>
    </row>
    <row r="488" spans="1:4" x14ac:dyDescent="0.25">
      <c r="A488" t="s">
        <v>538</v>
      </c>
      <c r="B488" t="s">
        <v>539</v>
      </c>
      <c r="C488" s="8">
        <v>43646</v>
      </c>
      <c r="D488" s="6">
        <v>1317046.6099999999</v>
      </c>
    </row>
    <row r="489" spans="1:4" x14ac:dyDescent="0.25">
      <c r="A489" t="s">
        <v>538</v>
      </c>
      <c r="B489" t="s">
        <v>540</v>
      </c>
      <c r="C489" s="8">
        <v>43646</v>
      </c>
      <c r="D489" s="6">
        <v>2629983.4900000002</v>
      </c>
    </row>
    <row r="490" spans="1:4" x14ac:dyDescent="0.25">
      <c r="A490" t="s">
        <v>40</v>
      </c>
      <c r="B490" t="s">
        <v>541</v>
      </c>
      <c r="C490" s="8">
        <v>43646</v>
      </c>
      <c r="D490" s="6">
        <v>217920</v>
      </c>
    </row>
    <row r="491" spans="1:4" x14ac:dyDescent="0.25">
      <c r="A491" t="s">
        <v>40</v>
      </c>
      <c r="B491" t="s">
        <v>542</v>
      </c>
      <c r="C491" s="8">
        <v>43646</v>
      </c>
      <c r="D491" s="6">
        <v>120000</v>
      </c>
    </row>
    <row r="492" spans="1:4" x14ac:dyDescent="0.25">
      <c r="A492" t="s">
        <v>40</v>
      </c>
      <c r="B492" s="4" t="s">
        <v>543</v>
      </c>
      <c r="C492" s="8">
        <v>43646</v>
      </c>
      <c r="D492" s="6">
        <v>4556809.29</v>
      </c>
    </row>
    <row r="493" spans="1:4" x14ac:dyDescent="0.25">
      <c r="A493" s="3" t="s">
        <v>12</v>
      </c>
      <c r="B493" s="4" t="s">
        <v>544</v>
      </c>
      <c r="C493" s="5">
        <v>43720</v>
      </c>
      <c r="D493" s="6">
        <v>3773.4700000000003</v>
      </c>
    </row>
    <row r="494" spans="1:4" x14ac:dyDescent="0.25">
      <c r="A494" s="3" t="s">
        <v>12</v>
      </c>
      <c r="B494" s="4" t="s">
        <v>545</v>
      </c>
      <c r="C494" s="5">
        <v>43812</v>
      </c>
      <c r="D494" s="6">
        <v>6023.53</v>
      </c>
    </row>
    <row r="495" spans="1:4" x14ac:dyDescent="0.25">
      <c r="A495" s="3" t="s">
        <v>12</v>
      </c>
      <c r="B495" s="4" t="s">
        <v>546</v>
      </c>
      <c r="C495" s="5">
        <v>43896</v>
      </c>
      <c r="D495" s="6">
        <v>7344.65</v>
      </c>
    </row>
    <row r="496" spans="1:4" x14ac:dyDescent="0.25">
      <c r="A496" s="3" t="s">
        <v>12</v>
      </c>
      <c r="B496" s="4" t="s">
        <v>547</v>
      </c>
      <c r="C496" s="5">
        <v>43896</v>
      </c>
      <c r="D496" s="6">
        <v>48364</v>
      </c>
    </row>
    <row r="497" spans="1:4" x14ac:dyDescent="0.25">
      <c r="A497" s="3" t="s">
        <v>12</v>
      </c>
      <c r="B497" s="4" t="s">
        <v>548</v>
      </c>
      <c r="C497" s="5">
        <v>43896</v>
      </c>
      <c r="D497" s="6">
        <v>1964.5</v>
      </c>
    </row>
    <row r="498" spans="1:4" x14ac:dyDescent="0.25">
      <c r="A498" s="3" t="s">
        <v>12</v>
      </c>
      <c r="B498" s="4" t="s">
        <v>549</v>
      </c>
      <c r="C498" s="5">
        <v>43924</v>
      </c>
      <c r="D498" s="6">
        <v>12022.25</v>
      </c>
    </row>
    <row r="499" spans="1:4" x14ac:dyDescent="0.25">
      <c r="A499" s="3" t="s">
        <v>12</v>
      </c>
      <c r="B499" s="4" t="s">
        <v>550</v>
      </c>
      <c r="C499" s="5">
        <v>43952</v>
      </c>
      <c r="D499" s="6">
        <v>2693.65</v>
      </c>
    </row>
    <row r="500" spans="1:4" x14ac:dyDescent="0.25">
      <c r="A500" s="3" t="s">
        <v>12</v>
      </c>
      <c r="B500" s="4" t="s">
        <v>551</v>
      </c>
      <c r="C500" s="5">
        <v>44012</v>
      </c>
      <c r="D500" s="6">
        <v>5811.09</v>
      </c>
    </row>
    <row r="501" spans="1:4" x14ac:dyDescent="0.25">
      <c r="A501" t="s">
        <v>12</v>
      </c>
      <c r="B501" s="4" t="s">
        <v>552</v>
      </c>
      <c r="C501" s="5">
        <v>44012</v>
      </c>
      <c r="D501" s="6">
        <v>5063.75</v>
      </c>
    </row>
    <row r="502" spans="1:4" x14ac:dyDescent="0.25">
      <c r="A502" t="s">
        <v>538</v>
      </c>
      <c r="B502" t="s">
        <v>553</v>
      </c>
      <c r="C502" s="5">
        <v>44012</v>
      </c>
      <c r="D502" s="6">
        <v>6622.28</v>
      </c>
    </row>
    <row r="503" spans="1:4" x14ac:dyDescent="0.25">
      <c r="A503" t="s">
        <v>40</v>
      </c>
      <c r="B503" s="4" t="s">
        <v>554</v>
      </c>
      <c r="C503" s="5">
        <v>44012</v>
      </c>
      <c r="D503" s="6">
        <v>80000</v>
      </c>
    </row>
    <row r="504" spans="1:4" x14ac:dyDescent="0.25">
      <c r="A504" t="s">
        <v>40</v>
      </c>
      <c r="B504" s="4" t="s">
        <v>555</v>
      </c>
      <c r="C504" s="5">
        <v>44012</v>
      </c>
      <c r="D504" s="6">
        <v>106400</v>
      </c>
    </row>
    <row r="505" spans="1:4" x14ac:dyDescent="0.25">
      <c r="A505" t="s">
        <v>40</v>
      </c>
      <c r="B505" s="4" t="s">
        <v>556</v>
      </c>
      <c r="C505" s="5">
        <v>44012</v>
      </c>
      <c r="D505" s="6">
        <v>322200</v>
      </c>
    </row>
    <row r="506" spans="1:4" x14ac:dyDescent="0.25">
      <c r="A506" s="3" t="s">
        <v>508</v>
      </c>
      <c r="B506" t="s">
        <v>557</v>
      </c>
      <c r="C506" s="5">
        <v>44091</v>
      </c>
      <c r="D506" s="6">
        <v>5386.09</v>
      </c>
    </row>
    <row r="507" spans="1:4" x14ac:dyDescent="0.25">
      <c r="A507" s="3" t="s">
        <v>12</v>
      </c>
      <c r="B507" t="s">
        <v>558</v>
      </c>
      <c r="C507" s="5">
        <v>44109</v>
      </c>
      <c r="D507" s="6">
        <v>9815</v>
      </c>
    </row>
    <row r="508" spans="1:4" x14ac:dyDescent="0.25">
      <c r="A508" s="3" t="s">
        <v>12</v>
      </c>
      <c r="B508" t="s">
        <v>559</v>
      </c>
      <c r="C508" s="5">
        <v>44202</v>
      </c>
      <c r="D508" s="6">
        <v>11981.08</v>
      </c>
    </row>
    <row r="509" spans="1:4" x14ac:dyDescent="0.25">
      <c r="A509" s="3" t="s">
        <v>12</v>
      </c>
      <c r="B509" t="s">
        <v>560</v>
      </c>
      <c r="C509" s="5">
        <v>44342</v>
      </c>
      <c r="D509" s="6">
        <v>23819.38</v>
      </c>
    </row>
    <row r="510" spans="1:4" x14ac:dyDescent="0.25">
      <c r="A510" s="3" t="s">
        <v>12</v>
      </c>
      <c r="B510" t="s">
        <v>561</v>
      </c>
      <c r="C510" s="5">
        <v>44354</v>
      </c>
      <c r="D510" s="6">
        <v>2248.4299999999998</v>
      </c>
    </row>
    <row r="511" spans="1:4" x14ac:dyDescent="0.25">
      <c r="A511" s="3" t="s">
        <v>12</v>
      </c>
      <c r="B511" t="s">
        <v>562</v>
      </c>
      <c r="C511" s="5">
        <v>44363</v>
      </c>
      <c r="D511" s="6">
        <v>44750</v>
      </c>
    </row>
    <row r="512" spans="1:4" x14ac:dyDescent="0.25">
      <c r="A512" t="s">
        <v>538</v>
      </c>
      <c r="B512" t="s">
        <v>563</v>
      </c>
      <c r="C512" s="5">
        <v>44377</v>
      </c>
      <c r="D512" s="6">
        <v>67893.75</v>
      </c>
    </row>
    <row r="513" spans="1:4" x14ac:dyDescent="0.25">
      <c r="A513" t="s">
        <v>40</v>
      </c>
      <c r="B513" s="4" t="s">
        <v>564</v>
      </c>
      <c r="C513" s="5">
        <v>44377</v>
      </c>
      <c r="D513" s="6">
        <v>302432</v>
      </c>
    </row>
    <row r="514" spans="1:4" x14ac:dyDescent="0.25">
      <c r="A514" s="9" t="s">
        <v>40</v>
      </c>
      <c r="B514" s="9" t="s">
        <v>565</v>
      </c>
      <c r="C514" s="12">
        <v>44377</v>
      </c>
      <c r="D514" s="11">
        <v>165376.68</v>
      </c>
    </row>
    <row r="515" spans="1:4" x14ac:dyDescent="0.25">
      <c r="A515" t="s">
        <v>12</v>
      </c>
      <c r="B515" t="s">
        <v>566</v>
      </c>
      <c r="C515" s="5">
        <v>44383</v>
      </c>
      <c r="D515" s="6">
        <v>135183.98000000001</v>
      </c>
    </row>
    <row r="516" spans="1:4" x14ac:dyDescent="0.25">
      <c r="A516" t="s">
        <v>12</v>
      </c>
      <c r="B516" t="s">
        <v>567</v>
      </c>
      <c r="C516" s="5">
        <v>44408</v>
      </c>
      <c r="D516" s="6">
        <v>7560.87</v>
      </c>
    </row>
    <row r="517" spans="1:4" x14ac:dyDescent="0.25">
      <c r="A517" t="s">
        <v>12</v>
      </c>
      <c r="B517" t="s">
        <v>568</v>
      </c>
      <c r="C517" s="5">
        <v>44455</v>
      </c>
      <c r="D517" s="6">
        <v>5280</v>
      </c>
    </row>
    <row r="518" spans="1:4" x14ac:dyDescent="0.25">
      <c r="A518" t="s">
        <v>538</v>
      </c>
      <c r="B518" t="s">
        <v>569</v>
      </c>
      <c r="C518" s="5">
        <v>44742</v>
      </c>
      <c r="D518" s="6">
        <v>142767.07999999999</v>
      </c>
    </row>
    <row r="519" spans="1:4" x14ac:dyDescent="0.25">
      <c r="A519" t="s">
        <v>40</v>
      </c>
      <c r="B519" s="4" t="s">
        <v>570</v>
      </c>
      <c r="C519" s="5">
        <v>44742</v>
      </c>
      <c r="D519" s="6">
        <v>97440</v>
      </c>
    </row>
    <row r="520" spans="1:4" x14ac:dyDescent="0.25">
      <c r="A520" t="s">
        <v>40</v>
      </c>
      <c r="B520" s="4" t="s">
        <v>571</v>
      </c>
      <c r="C520" s="5">
        <v>44742</v>
      </c>
      <c r="D520" s="6">
        <v>80388</v>
      </c>
    </row>
    <row r="521" spans="1:4" x14ac:dyDescent="0.25">
      <c r="A521" t="s">
        <v>40</v>
      </c>
      <c r="B521" s="4" t="s">
        <v>572</v>
      </c>
      <c r="C521" s="5">
        <v>44742</v>
      </c>
      <c r="D521" s="6">
        <v>1102000</v>
      </c>
    </row>
    <row r="523" spans="1:4" x14ac:dyDescent="0.25">
      <c r="C523" s="51" t="s">
        <v>801</v>
      </c>
      <c r="D523" s="13">
        <f>D30+D31+D423+D424+D425+D427+D428+D429+D430+D432+D433+D434+D435+D436+D437+D438+D439+D440+D442+D455+D459+D488+D489+D512+D514+D518</f>
        <v>10999550.600000001</v>
      </c>
    </row>
  </sheetData>
  <sheetProtection algorithmName="SHA-512" hashValue="DmCYiwjj0uMXwUPguMw/GusKr4uzgTJmQxIJNXZ91owHbKI5nUBgiJIlbgvvqFQfhCOWWrFBSnsZoqa2gxuPCw==" saltValue="WJFNBe9mtfehVLpICXD53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9AB66-7D30-44B0-96AD-11EFB0A2B3EF}">
  <dimension ref="A1:I83"/>
  <sheetViews>
    <sheetView zoomScale="80" zoomScaleNormal="80" workbookViewId="0">
      <pane ySplit="3" topLeftCell="A4" activePane="bottomLeft" state="frozen"/>
      <selection pane="bottomLeft" activeCell="E3" sqref="E3"/>
    </sheetView>
  </sheetViews>
  <sheetFormatPr defaultRowHeight="15" x14ac:dyDescent="0.25"/>
  <cols>
    <col min="1" max="1" width="6.85546875" customWidth="1"/>
    <col min="2" max="2" width="32.140625" customWidth="1"/>
    <col min="3" max="3" width="52.28515625" style="22" customWidth="1"/>
    <col min="4" max="4" width="13.28515625" customWidth="1"/>
    <col min="5" max="5" width="17.140625" customWidth="1"/>
    <col min="6" max="6" width="16.140625" customWidth="1"/>
    <col min="9" max="9" width="17.42578125" customWidth="1"/>
  </cols>
  <sheetData>
    <row r="1" spans="1:6" ht="31.5" x14ac:dyDescent="0.5">
      <c r="B1" s="68" t="s">
        <v>833</v>
      </c>
    </row>
    <row r="2" spans="1:6" x14ac:dyDescent="0.25">
      <c r="B2" s="70" t="s">
        <v>834</v>
      </c>
    </row>
    <row r="3" spans="1:6" ht="30" x14ac:dyDescent="0.25">
      <c r="B3" s="15" t="s">
        <v>5</v>
      </c>
      <c r="C3" s="17"/>
      <c r="D3" s="17" t="s">
        <v>6</v>
      </c>
      <c r="E3" s="17" t="s">
        <v>893</v>
      </c>
      <c r="F3" s="15" t="s">
        <v>894</v>
      </c>
    </row>
    <row r="4" spans="1:6" ht="44.45" customHeight="1" x14ac:dyDescent="0.25">
      <c r="A4" s="25" t="s">
        <v>573</v>
      </c>
      <c r="B4" s="26" t="s">
        <v>574</v>
      </c>
      <c r="C4" s="26" t="s">
        <v>575</v>
      </c>
      <c r="D4" s="27">
        <v>2160000</v>
      </c>
      <c r="E4" s="28">
        <v>0.42009999999999997</v>
      </c>
      <c r="F4" s="29">
        <f>E4*D4</f>
        <v>907416</v>
      </c>
    </row>
    <row r="5" spans="1:6" ht="33" customHeight="1" x14ac:dyDescent="0.25">
      <c r="A5" s="25" t="s">
        <v>576</v>
      </c>
      <c r="B5" s="30" t="s">
        <v>756</v>
      </c>
      <c r="C5" s="26" t="s">
        <v>577</v>
      </c>
      <c r="D5" s="27">
        <v>1350000</v>
      </c>
      <c r="E5" s="28">
        <v>5.8500000000000003E-2</v>
      </c>
      <c r="F5" s="29">
        <f t="shared" ref="F5:F54" si="0">E5*D5</f>
        <v>78975</v>
      </c>
    </row>
    <row r="6" spans="1:6" ht="28.9" customHeight="1" x14ac:dyDescent="0.25">
      <c r="A6" s="18" t="s">
        <v>578</v>
      </c>
      <c r="B6" s="19" t="s">
        <v>579</v>
      </c>
      <c r="C6" s="19" t="s">
        <v>580</v>
      </c>
      <c r="D6" s="20">
        <v>1682200</v>
      </c>
      <c r="E6" s="21">
        <v>1</v>
      </c>
      <c r="F6" s="14">
        <f t="shared" si="0"/>
        <v>1682200</v>
      </c>
    </row>
    <row r="7" spans="1:6" ht="46.5" customHeight="1" x14ac:dyDescent="0.25">
      <c r="A7" s="25" t="s">
        <v>581</v>
      </c>
      <c r="B7" s="26" t="s">
        <v>582</v>
      </c>
      <c r="C7" s="26" t="s">
        <v>583</v>
      </c>
      <c r="D7" s="27">
        <v>8835750</v>
      </c>
      <c r="E7" s="28">
        <v>0.3705</v>
      </c>
      <c r="F7" s="29">
        <f t="shared" si="0"/>
        <v>3273645.375</v>
      </c>
    </row>
    <row r="8" spans="1:6" ht="28.9" customHeight="1" x14ac:dyDescent="0.25">
      <c r="A8" s="18" t="s">
        <v>584</v>
      </c>
      <c r="B8" s="19" t="s">
        <v>585</v>
      </c>
      <c r="C8" s="19" t="s">
        <v>586</v>
      </c>
      <c r="D8" s="20">
        <v>1215000</v>
      </c>
      <c r="E8" s="21">
        <v>1</v>
      </c>
      <c r="F8" s="14">
        <f t="shared" si="0"/>
        <v>1215000</v>
      </c>
    </row>
    <row r="9" spans="1:6" ht="15" customHeight="1" x14ac:dyDescent="0.25">
      <c r="A9" s="18" t="s">
        <v>587</v>
      </c>
      <c r="B9" s="19" t="s">
        <v>588</v>
      </c>
      <c r="C9" s="19" t="s">
        <v>589</v>
      </c>
      <c r="D9" s="20">
        <v>342150</v>
      </c>
      <c r="E9" s="21">
        <v>1</v>
      </c>
      <c r="F9" s="14">
        <f t="shared" si="0"/>
        <v>342150</v>
      </c>
    </row>
    <row r="10" spans="1:6" ht="43.15" customHeight="1" x14ac:dyDescent="0.25">
      <c r="A10" s="18" t="s">
        <v>590</v>
      </c>
      <c r="B10" s="19" t="s">
        <v>591</v>
      </c>
      <c r="C10" s="19" t="s">
        <v>592</v>
      </c>
      <c r="D10" s="20">
        <v>2835000</v>
      </c>
      <c r="E10" s="21">
        <v>1</v>
      </c>
      <c r="F10" s="14">
        <f t="shared" si="0"/>
        <v>2835000</v>
      </c>
    </row>
    <row r="11" spans="1:6" ht="43.9" customHeight="1" x14ac:dyDescent="0.25">
      <c r="A11" s="18" t="s">
        <v>593</v>
      </c>
      <c r="B11" s="19" t="s">
        <v>594</v>
      </c>
      <c r="C11" s="19" t="s">
        <v>595</v>
      </c>
      <c r="D11" s="20">
        <v>1023000</v>
      </c>
      <c r="E11" s="21">
        <v>0.3579</v>
      </c>
      <c r="F11" s="14">
        <f t="shared" si="0"/>
        <v>366131.7</v>
      </c>
    </row>
    <row r="12" spans="1:6" ht="45" customHeight="1" x14ac:dyDescent="0.25">
      <c r="A12" s="18" t="s">
        <v>596</v>
      </c>
      <c r="B12" s="19" t="s">
        <v>594</v>
      </c>
      <c r="C12" s="19" t="s">
        <v>597</v>
      </c>
      <c r="D12" s="20">
        <v>1404000</v>
      </c>
      <c r="E12" s="21">
        <v>0.37240000000000001</v>
      </c>
      <c r="F12" s="14">
        <f t="shared" si="0"/>
        <v>522849.60000000003</v>
      </c>
    </row>
    <row r="13" spans="1:6" ht="31.9" customHeight="1" x14ac:dyDescent="0.25">
      <c r="A13" s="18" t="s">
        <v>598</v>
      </c>
      <c r="B13" s="19" t="s">
        <v>599</v>
      </c>
      <c r="C13" s="19" t="s">
        <v>600</v>
      </c>
      <c r="D13" s="20">
        <v>540000</v>
      </c>
      <c r="E13" s="21">
        <v>1</v>
      </c>
      <c r="F13" s="14">
        <f t="shared" si="0"/>
        <v>540000</v>
      </c>
    </row>
    <row r="14" spans="1:6" ht="44.45" customHeight="1" x14ac:dyDescent="0.25">
      <c r="A14" s="25" t="s">
        <v>601</v>
      </c>
      <c r="B14" s="25" t="s">
        <v>602</v>
      </c>
      <c r="C14" s="26" t="s">
        <v>603</v>
      </c>
      <c r="D14" s="27">
        <v>7965000</v>
      </c>
      <c r="E14" s="28">
        <v>0.4803</v>
      </c>
      <c r="F14" s="29">
        <f t="shared" si="0"/>
        <v>3825589.5</v>
      </c>
    </row>
    <row r="15" spans="1:6" ht="43.9" customHeight="1" x14ac:dyDescent="0.25">
      <c r="A15" s="25" t="s">
        <v>604</v>
      </c>
      <c r="B15" s="26" t="s">
        <v>605</v>
      </c>
      <c r="C15" s="26" t="s">
        <v>606</v>
      </c>
      <c r="D15" s="27">
        <v>13500</v>
      </c>
      <c r="E15" s="28">
        <v>0.34010000000000001</v>
      </c>
      <c r="F15" s="29">
        <f t="shared" si="0"/>
        <v>4591.3500000000004</v>
      </c>
    </row>
    <row r="16" spans="1:6" ht="45" customHeight="1" x14ac:dyDescent="0.25">
      <c r="A16" s="18" t="s">
        <v>607</v>
      </c>
      <c r="B16" s="18" t="s">
        <v>608</v>
      </c>
      <c r="C16" s="19" t="s">
        <v>609</v>
      </c>
      <c r="D16" s="20">
        <v>110250</v>
      </c>
      <c r="E16" s="21">
        <v>0.34670000000000001</v>
      </c>
      <c r="F16" s="14">
        <f t="shared" si="0"/>
        <v>38223.675000000003</v>
      </c>
    </row>
    <row r="17" spans="1:6" ht="43.15" customHeight="1" x14ac:dyDescent="0.25">
      <c r="A17" s="25" t="s">
        <v>610</v>
      </c>
      <c r="B17" s="30" t="s">
        <v>757</v>
      </c>
      <c r="C17" s="26" t="s">
        <v>611</v>
      </c>
      <c r="D17" s="27">
        <v>1741600</v>
      </c>
      <c r="E17" s="28">
        <v>1</v>
      </c>
      <c r="F17" s="29">
        <f t="shared" si="0"/>
        <v>1741600</v>
      </c>
    </row>
    <row r="18" spans="1:6" ht="31.15" customHeight="1" x14ac:dyDescent="0.25">
      <c r="A18" s="25" t="s">
        <v>612</v>
      </c>
      <c r="B18" s="26" t="s">
        <v>613</v>
      </c>
      <c r="C18" s="26" t="s">
        <v>614</v>
      </c>
      <c r="D18" s="27">
        <v>27000</v>
      </c>
      <c r="E18" s="28">
        <v>0.31680000000000003</v>
      </c>
      <c r="F18" s="29">
        <f t="shared" si="0"/>
        <v>8553.6</v>
      </c>
    </row>
    <row r="19" spans="1:6" ht="45" customHeight="1" x14ac:dyDescent="0.25">
      <c r="A19" s="18" t="s">
        <v>615</v>
      </c>
      <c r="B19" s="19" t="s">
        <v>616</v>
      </c>
      <c r="C19" s="19" t="s">
        <v>617</v>
      </c>
      <c r="D19" s="20">
        <v>2141600</v>
      </c>
      <c r="E19" s="21">
        <v>0.33950000000000002</v>
      </c>
      <c r="F19" s="14">
        <f t="shared" si="0"/>
        <v>727073.20000000007</v>
      </c>
    </row>
    <row r="20" spans="1:6" ht="42" customHeight="1" x14ac:dyDescent="0.25">
      <c r="A20" s="18" t="s">
        <v>618</v>
      </c>
      <c r="B20" s="19" t="s">
        <v>619</v>
      </c>
      <c r="C20" s="19" t="s">
        <v>620</v>
      </c>
      <c r="D20" s="20">
        <v>2025000</v>
      </c>
      <c r="E20" s="21">
        <v>0.14710000000000001</v>
      </c>
      <c r="F20" s="14">
        <f t="shared" si="0"/>
        <v>297877.5</v>
      </c>
    </row>
    <row r="21" spans="1:6" ht="66.75" customHeight="1" x14ac:dyDescent="0.25">
      <c r="A21" s="25" t="s">
        <v>621</v>
      </c>
      <c r="B21" s="26" t="s">
        <v>622</v>
      </c>
      <c r="C21" s="26" t="s">
        <v>623</v>
      </c>
      <c r="D21" s="27">
        <v>4428000</v>
      </c>
      <c r="E21" s="28">
        <v>0.50049999999999994</v>
      </c>
      <c r="F21" s="29">
        <f t="shared" si="0"/>
        <v>2216213.9999999995</v>
      </c>
    </row>
    <row r="22" spans="1:6" ht="48" customHeight="1" x14ac:dyDescent="0.25">
      <c r="A22" s="18" t="s">
        <v>624</v>
      </c>
      <c r="B22" s="19" t="s">
        <v>625</v>
      </c>
      <c r="C22" s="19" t="s">
        <v>626</v>
      </c>
      <c r="D22" s="20">
        <v>1350000</v>
      </c>
      <c r="E22" s="21">
        <v>0.63959999999999995</v>
      </c>
      <c r="F22" s="14">
        <f t="shared" si="0"/>
        <v>863459.99999999988</v>
      </c>
    </row>
    <row r="23" spans="1:6" ht="45" customHeight="1" x14ac:dyDescent="0.25">
      <c r="A23" s="18" t="s">
        <v>627</v>
      </c>
      <c r="B23" s="19" t="s">
        <v>628</v>
      </c>
      <c r="C23" s="19" t="s">
        <v>629</v>
      </c>
      <c r="D23" s="20">
        <v>945000</v>
      </c>
      <c r="E23" s="21">
        <v>0.69199999999999995</v>
      </c>
      <c r="F23" s="14">
        <f t="shared" si="0"/>
        <v>653940</v>
      </c>
    </row>
    <row r="24" spans="1:6" ht="61.9" customHeight="1" x14ac:dyDescent="0.25">
      <c r="A24" s="25" t="s">
        <v>630</v>
      </c>
      <c r="B24" s="26" t="s">
        <v>631</v>
      </c>
      <c r="C24" s="26" t="s">
        <v>632</v>
      </c>
      <c r="D24" s="27">
        <v>1512000</v>
      </c>
      <c r="E24" s="28">
        <v>0.83950000000000002</v>
      </c>
      <c r="F24" s="29">
        <f t="shared" si="0"/>
        <v>1269324</v>
      </c>
    </row>
    <row r="25" spans="1:6" ht="44.45" customHeight="1" x14ac:dyDescent="0.25">
      <c r="A25" s="18" t="s">
        <v>633</v>
      </c>
      <c r="B25" s="19" t="s">
        <v>634</v>
      </c>
      <c r="C25" s="16" t="s">
        <v>758</v>
      </c>
      <c r="D25" s="20">
        <v>3240000</v>
      </c>
      <c r="E25" s="21">
        <v>0.33950000000000002</v>
      </c>
      <c r="F25" s="14">
        <f t="shared" si="0"/>
        <v>1099980</v>
      </c>
    </row>
    <row r="26" spans="1:6" ht="63" customHeight="1" x14ac:dyDescent="0.25">
      <c r="A26" s="18" t="s">
        <v>635</v>
      </c>
      <c r="B26" s="19" t="s">
        <v>636</v>
      </c>
      <c r="C26" s="19" t="s">
        <v>637</v>
      </c>
      <c r="D26" s="20">
        <v>1620000</v>
      </c>
      <c r="E26" s="21">
        <v>0.61960000000000004</v>
      </c>
      <c r="F26" s="14">
        <f t="shared" si="0"/>
        <v>1003752.0000000001</v>
      </c>
    </row>
    <row r="27" spans="1:6" ht="45.6" customHeight="1" x14ac:dyDescent="0.25">
      <c r="A27" s="18" t="s">
        <v>638</v>
      </c>
      <c r="B27" s="19" t="s">
        <v>639</v>
      </c>
      <c r="C27" s="19" t="s">
        <v>640</v>
      </c>
      <c r="D27" s="20">
        <v>405000</v>
      </c>
      <c r="E27" s="21">
        <v>0.43120000000000003</v>
      </c>
      <c r="F27" s="14">
        <f t="shared" si="0"/>
        <v>174636</v>
      </c>
    </row>
    <row r="28" spans="1:6" ht="48.6" customHeight="1" x14ac:dyDescent="0.25">
      <c r="A28" s="18" t="s">
        <v>641</v>
      </c>
      <c r="B28" s="19" t="s">
        <v>642</v>
      </c>
      <c r="C28" s="19" t="s">
        <v>643</v>
      </c>
      <c r="D28" s="20">
        <v>174050</v>
      </c>
      <c r="E28" s="21">
        <v>0.3644</v>
      </c>
      <c r="F28" s="14">
        <f t="shared" si="0"/>
        <v>63423.82</v>
      </c>
    </row>
    <row r="29" spans="1:6" ht="43.9" customHeight="1" x14ac:dyDescent="0.25">
      <c r="A29" s="18" t="s">
        <v>644</v>
      </c>
      <c r="B29" s="19" t="s">
        <v>645</v>
      </c>
      <c r="C29" s="19" t="s">
        <v>646</v>
      </c>
      <c r="D29" s="20">
        <v>3105000</v>
      </c>
      <c r="E29" s="21">
        <v>0.35060000000000002</v>
      </c>
      <c r="F29" s="14">
        <f t="shared" si="0"/>
        <v>1088613</v>
      </c>
    </row>
    <row r="30" spans="1:6" ht="48" customHeight="1" x14ac:dyDescent="0.25">
      <c r="A30" s="18" t="s">
        <v>647</v>
      </c>
      <c r="B30" s="19" t="s">
        <v>648</v>
      </c>
      <c r="C30" s="19" t="s">
        <v>649</v>
      </c>
      <c r="D30" s="20">
        <v>540000</v>
      </c>
      <c r="E30" s="21">
        <v>1</v>
      </c>
      <c r="F30" s="14">
        <f t="shared" si="0"/>
        <v>540000</v>
      </c>
    </row>
    <row r="31" spans="1:6" ht="49.5" customHeight="1" x14ac:dyDescent="0.25">
      <c r="A31" s="18" t="s">
        <v>650</v>
      </c>
      <c r="B31" s="19" t="s">
        <v>651</v>
      </c>
      <c r="C31" s="19" t="s">
        <v>652</v>
      </c>
      <c r="D31" s="20">
        <v>1080000</v>
      </c>
      <c r="E31" s="21">
        <v>0.25890000000000002</v>
      </c>
      <c r="F31" s="14">
        <f t="shared" si="0"/>
        <v>279612</v>
      </c>
    </row>
    <row r="32" spans="1:6" ht="54" customHeight="1" x14ac:dyDescent="0.25">
      <c r="A32" s="31" t="s">
        <v>653</v>
      </c>
      <c r="B32" s="32" t="s">
        <v>651</v>
      </c>
      <c r="C32" s="32" t="s">
        <v>654</v>
      </c>
      <c r="D32" s="33">
        <v>500000</v>
      </c>
      <c r="E32" s="34">
        <v>0.85</v>
      </c>
      <c r="F32" s="35">
        <f t="shared" si="0"/>
        <v>425000</v>
      </c>
    </row>
    <row r="33" spans="1:6" ht="48.6" customHeight="1" x14ac:dyDescent="0.25">
      <c r="A33" s="18" t="s">
        <v>655</v>
      </c>
      <c r="B33" s="19" t="s">
        <v>656</v>
      </c>
      <c r="C33" s="19" t="s">
        <v>657</v>
      </c>
      <c r="D33" s="20">
        <v>1682200</v>
      </c>
      <c r="E33" s="21">
        <v>0.2702</v>
      </c>
      <c r="F33" s="14">
        <f t="shared" si="0"/>
        <v>454530.44</v>
      </c>
    </row>
    <row r="34" spans="1:6" ht="42" customHeight="1" x14ac:dyDescent="0.25">
      <c r="A34" s="18" t="s">
        <v>658</v>
      </c>
      <c r="B34" s="19" t="s">
        <v>659</v>
      </c>
      <c r="C34" s="19" t="s">
        <v>660</v>
      </c>
      <c r="D34" s="20">
        <v>4995000</v>
      </c>
      <c r="E34" s="21">
        <v>1</v>
      </c>
      <c r="F34" s="14">
        <f t="shared" si="0"/>
        <v>4995000</v>
      </c>
    </row>
    <row r="35" spans="1:6" ht="47.45" customHeight="1" x14ac:dyDescent="0.25">
      <c r="A35" s="18" t="s">
        <v>661</v>
      </c>
      <c r="B35" s="19" t="s">
        <v>662</v>
      </c>
      <c r="C35" s="19" t="s">
        <v>663</v>
      </c>
      <c r="D35" s="20">
        <v>87000</v>
      </c>
      <c r="E35" s="21">
        <v>0.33950000000000002</v>
      </c>
      <c r="F35" s="14">
        <f t="shared" si="0"/>
        <v>29536.500000000004</v>
      </c>
    </row>
    <row r="36" spans="1:6" ht="45.6" customHeight="1" x14ac:dyDescent="0.25">
      <c r="A36" s="18" t="s">
        <v>664</v>
      </c>
      <c r="B36" s="19" t="s">
        <v>665</v>
      </c>
      <c r="C36" s="19" t="s">
        <v>666</v>
      </c>
      <c r="D36" s="20">
        <v>972000</v>
      </c>
      <c r="E36" s="21">
        <v>0.94420000000000004</v>
      </c>
      <c r="F36" s="14">
        <f t="shared" si="0"/>
        <v>917762.4</v>
      </c>
    </row>
    <row r="37" spans="1:6" ht="30" customHeight="1" x14ac:dyDescent="0.25">
      <c r="A37" s="25" t="s">
        <v>667</v>
      </c>
      <c r="B37" s="30" t="s">
        <v>757</v>
      </c>
      <c r="C37" s="26" t="s">
        <v>668</v>
      </c>
      <c r="D37" s="27">
        <v>270000</v>
      </c>
      <c r="E37" s="28">
        <v>0.28399999999999997</v>
      </c>
      <c r="F37" s="29">
        <f t="shared" si="0"/>
        <v>76680</v>
      </c>
    </row>
    <row r="38" spans="1:6" ht="45.6" customHeight="1" x14ac:dyDescent="0.25">
      <c r="A38" s="25" t="s">
        <v>669</v>
      </c>
      <c r="B38" s="26" t="s">
        <v>670</v>
      </c>
      <c r="C38" s="26" t="s">
        <v>671</v>
      </c>
      <c r="D38" s="27">
        <v>4050000</v>
      </c>
      <c r="E38" s="28">
        <v>0.60829999999999995</v>
      </c>
      <c r="F38" s="29">
        <f t="shared" si="0"/>
        <v>2463615</v>
      </c>
    </row>
    <row r="39" spans="1:6" ht="33.6" customHeight="1" x14ac:dyDescent="0.25">
      <c r="A39" s="18" t="s">
        <v>672</v>
      </c>
      <c r="B39" s="16" t="s">
        <v>759</v>
      </c>
      <c r="C39" s="19" t="s">
        <v>673</v>
      </c>
      <c r="D39" s="20">
        <v>2160000</v>
      </c>
      <c r="E39" s="21">
        <v>1</v>
      </c>
      <c r="F39" s="14">
        <f t="shared" si="0"/>
        <v>2160000</v>
      </c>
    </row>
    <row r="40" spans="1:6" ht="32.450000000000003" customHeight="1" x14ac:dyDescent="0.25">
      <c r="A40" s="25" t="s">
        <v>674</v>
      </c>
      <c r="B40" s="30" t="s">
        <v>760</v>
      </c>
      <c r="C40" s="26" t="s">
        <v>675</v>
      </c>
      <c r="D40" s="27">
        <v>825000</v>
      </c>
      <c r="E40" s="28">
        <v>0.52070000000000005</v>
      </c>
      <c r="F40" s="29">
        <f t="shared" si="0"/>
        <v>429577.50000000006</v>
      </c>
    </row>
    <row r="41" spans="1:6" ht="28.15" customHeight="1" x14ac:dyDescent="0.25">
      <c r="A41" s="18" t="s">
        <v>676</v>
      </c>
      <c r="B41" s="19" t="s">
        <v>677</v>
      </c>
      <c r="C41" s="19" t="s">
        <v>678</v>
      </c>
      <c r="D41" s="20">
        <v>860000</v>
      </c>
      <c r="E41" s="21">
        <v>1</v>
      </c>
      <c r="F41" s="14">
        <f t="shared" si="0"/>
        <v>860000</v>
      </c>
    </row>
    <row r="42" spans="1:6" ht="43.15" customHeight="1" x14ac:dyDescent="0.25">
      <c r="A42" s="18" t="s">
        <v>679</v>
      </c>
      <c r="B42" s="19" t="s">
        <v>680</v>
      </c>
      <c r="C42" s="19" t="s">
        <v>681</v>
      </c>
      <c r="D42" s="20">
        <v>320000</v>
      </c>
      <c r="E42" s="21">
        <v>0.2828</v>
      </c>
      <c r="F42" s="14">
        <f t="shared" si="0"/>
        <v>90496</v>
      </c>
    </row>
    <row r="43" spans="1:6" ht="33" customHeight="1" x14ac:dyDescent="0.25">
      <c r="A43" s="18" t="s">
        <v>682</v>
      </c>
      <c r="B43" s="19" t="s">
        <v>683</v>
      </c>
      <c r="C43" s="19" t="s">
        <v>684</v>
      </c>
      <c r="D43" s="20">
        <v>345000</v>
      </c>
      <c r="E43" s="21">
        <v>0.2611</v>
      </c>
      <c r="F43" s="14">
        <f t="shared" si="0"/>
        <v>90079.5</v>
      </c>
    </row>
    <row r="44" spans="1:6" ht="40.5" customHeight="1" x14ac:dyDescent="0.25">
      <c r="A44" s="18" t="s">
        <v>685</v>
      </c>
      <c r="B44" s="19" t="s">
        <v>686</v>
      </c>
      <c r="C44" s="18" t="s">
        <v>687</v>
      </c>
      <c r="D44" s="20">
        <v>135000</v>
      </c>
      <c r="E44" s="21">
        <v>1</v>
      </c>
      <c r="F44" s="14">
        <f t="shared" si="0"/>
        <v>135000</v>
      </c>
    </row>
    <row r="45" spans="1:6" ht="28.15" customHeight="1" x14ac:dyDescent="0.25">
      <c r="A45" s="18" t="s">
        <v>688</v>
      </c>
      <c r="B45" s="16" t="s">
        <v>761</v>
      </c>
      <c r="C45" s="18" t="s">
        <v>689</v>
      </c>
      <c r="D45" s="20">
        <v>270000</v>
      </c>
      <c r="E45" s="21">
        <v>1</v>
      </c>
      <c r="F45" s="14">
        <f t="shared" si="0"/>
        <v>270000</v>
      </c>
    </row>
    <row r="46" spans="1:6" ht="25.15" customHeight="1" x14ac:dyDescent="0.25">
      <c r="A46" s="18" t="s">
        <v>690</v>
      </c>
      <c r="B46" s="19" t="s">
        <v>691</v>
      </c>
      <c r="C46" s="18" t="s">
        <v>692</v>
      </c>
      <c r="D46" s="20">
        <v>400000</v>
      </c>
      <c r="E46" s="21">
        <v>0.30220000000000002</v>
      </c>
      <c r="F46" s="14">
        <f t="shared" si="0"/>
        <v>120880.00000000001</v>
      </c>
    </row>
    <row r="47" spans="1:6" ht="30.6" customHeight="1" x14ac:dyDescent="0.25">
      <c r="A47" s="25" t="s">
        <v>693</v>
      </c>
      <c r="B47" s="30" t="s">
        <v>762</v>
      </c>
      <c r="C47" s="26" t="s">
        <v>694</v>
      </c>
      <c r="D47" s="27">
        <v>270000</v>
      </c>
      <c r="E47" s="28">
        <v>0.38719999999999999</v>
      </c>
      <c r="F47" s="29">
        <f t="shared" si="0"/>
        <v>104544</v>
      </c>
    </row>
    <row r="48" spans="1:6" ht="58.9" customHeight="1" x14ac:dyDescent="0.25">
      <c r="A48" s="25" t="s">
        <v>695</v>
      </c>
      <c r="B48" s="26" t="s">
        <v>696</v>
      </c>
      <c r="C48" s="26" t="s">
        <v>697</v>
      </c>
      <c r="D48" s="27">
        <v>735000</v>
      </c>
      <c r="E48" s="28">
        <v>0.38769999999999999</v>
      </c>
      <c r="F48" s="29">
        <f t="shared" si="0"/>
        <v>284959.5</v>
      </c>
    </row>
    <row r="49" spans="1:6" ht="94.5" customHeight="1" x14ac:dyDescent="0.25">
      <c r="A49" s="18" t="s">
        <v>698</v>
      </c>
      <c r="B49" s="18" t="s">
        <v>699</v>
      </c>
      <c r="C49" s="19" t="s">
        <v>700</v>
      </c>
      <c r="D49" s="20">
        <v>500000</v>
      </c>
      <c r="E49" s="21">
        <v>0.67889999999999995</v>
      </c>
      <c r="F49" s="14">
        <f t="shared" si="0"/>
        <v>339450</v>
      </c>
    </row>
    <row r="50" spans="1:6" ht="28.9" customHeight="1" x14ac:dyDescent="0.25">
      <c r="A50" s="25" t="s">
        <v>701</v>
      </c>
      <c r="B50" s="30" t="s">
        <v>763</v>
      </c>
      <c r="C50" s="25" t="s">
        <v>702</v>
      </c>
      <c r="D50" s="27">
        <v>174150</v>
      </c>
      <c r="E50" s="28">
        <v>1</v>
      </c>
      <c r="F50" s="29">
        <f t="shared" si="0"/>
        <v>174150</v>
      </c>
    </row>
    <row r="51" spans="1:6" ht="15" customHeight="1" x14ac:dyDescent="0.25">
      <c r="A51" s="18" t="s">
        <v>703</v>
      </c>
      <c r="B51" s="19" t="s">
        <v>704</v>
      </c>
      <c r="C51" s="18" t="s">
        <v>705</v>
      </c>
      <c r="D51" s="20">
        <v>74250</v>
      </c>
      <c r="E51" s="21">
        <v>0.70179999999999998</v>
      </c>
      <c r="F51" s="14">
        <f t="shared" si="0"/>
        <v>52108.65</v>
      </c>
    </row>
    <row r="52" spans="1:6" ht="15" customHeight="1" x14ac:dyDescent="0.25">
      <c r="A52" s="18" t="s">
        <v>706</v>
      </c>
      <c r="B52" s="19" t="s">
        <v>707</v>
      </c>
      <c r="C52" s="18" t="s">
        <v>708</v>
      </c>
      <c r="D52" s="20">
        <v>66150</v>
      </c>
      <c r="E52" s="21">
        <v>0.57379999999999998</v>
      </c>
      <c r="F52" s="14">
        <f t="shared" si="0"/>
        <v>37956.869999999995</v>
      </c>
    </row>
    <row r="53" spans="1:6" ht="15" customHeight="1" x14ac:dyDescent="0.25">
      <c r="A53" s="18" t="s">
        <v>709</v>
      </c>
      <c r="B53" s="19" t="s">
        <v>710</v>
      </c>
      <c r="C53" s="18" t="s">
        <v>711</v>
      </c>
      <c r="D53" s="20">
        <v>63180</v>
      </c>
      <c r="E53" s="21">
        <v>0.33950000000000002</v>
      </c>
      <c r="F53" s="14">
        <f t="shared" si="0"/>
        <v>21449.61</v>
      </c>
    </row>
    <row r="54" spans="1:6" ht="15" customHeight="1" x14ac:dyDescent="0.25">
      <c r="A54" s="18" t="s">
        <v>712</v>
      </c>
      <c r="B54" s="19" t="s">
        <v>713</v>
      </c>
      <c r="C54" s="18" t="s">
        <v>714</v>
      </c>
      <c r="D54" s="20">
        <v>59400</v>
      </c>
      <c r="E54" s="21">
        <v>0.33950000000000002</v>
      </c>
      <c r="F54" s="14">
        <f t="shared" si="0"/>
        <v>20166.300000000003</v>
      </c>
    </row>
    <row r="55" spans="1:6" ht="15" customHeight="1" x14ac:dyDescent="0.25">
      <c r="A55" s="25" t="s">
        <v>715</v>
      </c>
      <c r="B55" s="26" t="s">
        <v>716</v>
      </c>
      <c r="C55" s="25" t="s">
        <v>717</v>
      </c>
      <c r="D55" s="27">
        <v>171450</v>
      </c>
      <c r="E55" s="28">
        <v>0.71209999999999996</v>
      </c>
      <c r="F55" s="29">
        <f t="shared" ref="F55:F71" si="1">E55*D55</f>
        <v>122089.545</v>
      </c>
    </row>
    <row r="56" spans="1:6" ht="15" customHeight="1" x14ac:dyDescent="0.25">
      <c r="A56" s="18" t="s">
        <v>718</v>
      </c>
      <c r="B56" s="19" t="s">
        <v>719</v>
      </c>
      <c r="C56" s="18" t="s">
        <v>720</v>
      </c>
      <c r="D56" s="20">
        <v>45900</v>
      </c>
      <c r="E56" s="21">
        <v>0.1948</v>
      </c>
      <c r="F56" s="14">
        <f t="shared" si="1"/>
        <v>8941.32</v>
      </c>
    </row>
    <row r="57" spans="1:6" ht="15" customHeight="1" x14ac:dyDescent="0.25">
      <c r="A57" s="18" t="s">
        <v>721</v>
      </c>
      <c r="B57" s="19" t="s">
        <v>719</v>
      </c>
      <c r="C57" s="18" t="s">
        <v>722</v>
      </c>
      <c r="D57" s="20">
        <v>133650</v>
      </c>
      <c r="E57" s="21">
        <v>0.33950000000000002</v>
      </c>
      <c r="F57" s="14">
        <f t="shared" si="1"/>
        <v>45374.175000000003</v>
      </c>
    </row>
    <row r="58" spans="1:6" ht="15" customHeight="1" x14ac:dyDescent="0.25">
      <c r="A58" s="18" t="s">
        <v>723</v>
      </c>
      <c r="B58" s="19" t="s">
        <v>724</v>
      </c>
      <c r="C58" s="18" t="s">
        <v>725</v>
      </c>
      <c r="D58" s="20">
        <v>2483100</v>
      </c>
      <c r="E58" s="21">
        <v>0.78259999999999996</v>
      </c>
      <c r="F58" s="14">
        <f t="shared" si="1"/>
        <v>1943274.0599999998</v>
      </c>
    </row>
    <row r="59" spans="1:6" ht="15" customHeight="1" x14ac:dyDescent="0.25">
      <c r="A59" s="18" t="s">
        <v>726</v>
      </c>
      <c r="B59" s="19" t="s">
        <v>727</v>
      </c>
      <c r="C59" s="18" t="s">
        <v>728</v>
      </c>
      <c r="D59" s="20">
        <v>1724300</v>
      </c>
      <c r="E59" s="21">
        <v>0.33950000000000002</v>
      </c>
      <c r="F59" s="14">
        <f t="shared" si="1"/>
        <v>585399.85000000009</v>
      </c>
    </row>
    <row r="60" spans="1:6" ht="15" customHeight="1" x14ac:dyDescent="0.25">
      <c r="A60" s="18" t="s">
        <v>730</v>
      </c>
      <c r="B60" s="19" t="s">
        <v>729</v>
      </c>
      <c r="C60" s="18" t="s">
        <v>731</v>
      </c>
      <c r="D60" s="20">
        <v>112050</v>
      </c>
      <c r="E60" s="21">
        <v>0.29449999999999998</v>
      </c>
      <c r="F60" s="14">
        <f t="shared" si="1"/>
        <v>32998.724999999999</v>
      </c>
    </row>
    <row r="61" spans="1:6" ht="15" customHeight="1" x14ac:dyDescent="0.25">
      <c r="A61" s="18" t="s">
        <v>732</v>
      </c>
      <c r="B61" s="19" t="s">
        <v>733</v>
      </c>
      <c r="C61" s="18" t="s">
        <v>734</v>
      </c>
      <c r="D61" s="20">
        <v>166050</v>
      </c>
      <c r="E61" s="21">
        <v>0.78259999999999996</v>
      </c>
      <c r="F61" s="14">
        <f t="shared" si="1"/>
        <v>129950.73</v>
      </c>
    </row>
    <row r="62" spans="1:6" ht="15" customHeight="1" x14ac:dyDescent="0.25">
      <c r="A62" s="18" t="s">
        <v>735</v>
      </c>
      <c r="B62" s="19" t="s">
        <v>736</v>
      </c>
      <c r="C62" s="18" t="s">
        <v>737</v>
      </c>
      <c r="D62" s="20">
        <v>295000</v>
      </c>
      <c r="E62" s="21">
        <v>0.33950000000000002</v>
      </c>
      <c r="F62" s="14">
        <f t="shared" si="1"/>
        <v>100152.5</v>
      </c>
    </row>
    <row r="63" spans="1:6" ht="15" customHeight="1" x14ac:dyDescent="0.25">
      <c r="A63" s="25" t="s">
        <v>738</v>
      </c>
      <c r="B63" s="30" t="s">
        <v>764</v>
      </c>
      <c r="C63" s="25" t="s">
        <v>739</v>
      </c>
      <c r="D63" s="27">
        <v>86400</v>
      </c>
      <c r="E63" s="28">
        <v>0.28399999999999997</v>
      </c>
      <c r="F63" s="29">
        <f t="shared" si="1"/>
        <v>24537.599999999999</v>
      </c>
    </row>
    <row r="64" spans="1:6" ht="15" customHeight="1" x14ac:dyDescent="0.25">
      <c r="A64" s="18" t="s">
        <v>740</v>
      </c>
      <c r="B64" s="19" t="s">
        <v>741</v>
      </c>
      <c r="C64" s="18" t="s">
        <v>742</v>
      </c>
      <c r="D64" s="20">
        <v>3760000</v>
      </c>
      <c r="E64" s="21">
        <v>0.32729999999999998</v>
      </c>
      <c r="F64" s="14">
        <f t="shared" si="1"/>
        <v>1230648</v>
      </c>
    </row>
    <row r="65" spans="1:6" ht="15" customHeight="1" x14ac:dyDescent="0.25">
      <c r="A65" s="18" t="s">
        <v>743</v>
      </c>
      <c r="B65" s="19" t="s">
        <v>744</v>
      </c>
      <c r="C65" s="18" t="s">
        <v>708</v>
      </c>
      <c r="D65" s="20">
        <v>102600</v>
      </c>
      <c r="E65" s="21">
        <v>0.57379999999999998</v>
      </c>
      <c r="F65" s="14">
        <f t="shared" si="1"/>
        <v>58871.88</v>
      </c>
    </row>
    <row r="66" spans="1:6" ht="15" customHeight="1" x14ac:dyDescent="0.25">
      <c r="A66" s="18"/>
      <c r="B66" s="19"/>
      <c r="C66" s="19"/>
      <c r="D66" s="20"/>
      <c r="E66" s="21"/>
      <c r="F66" s="14"/>
    </row>
    <row r="67" spans="1:6" ht="15" customHeight="1" x14ac:dyDescent="0.25">
      <c r="A67" s="18" t="s">
        <v>745</v>
      </c>
      <c r="B67" s="19" t="s">
        <v>746</v>
      </c>
      <c r="C67" s="18" t="s">
        <v>747</v>
      </c>
      <c r="D67" s="20">
        <v>103950</v>
      </c>
      <c r="E67" s="21">
        <v>0.33950000000000002</v>
      </c>
      <c r="F67" s="14">
        <f t="shared" si="1"/>
        <v>35291.025000000001</v>
      </c>
    </row>
    <row r="68" spans="1:6" ht="28.9" customHeight="1" x14ac:dyDescent="0.25">
      <c r="A68" s="32" t="s">
        <v>748</v>
      </c>
      <c r="B68" s="36" t="s">
        <v>765</v>
      </c>
      <c r="C68" s="31" t="s">
        <v>749</v>
      </c>
      <c r="D68" s="33">
        <v>20000</v>
      </c>
      <c r="E68" s="34">
        <v>0.41510000000000002</v>
      </c>
      <c r="F68" s="35">
        <f t="shared" si="1"/>
        <v>8302</v>
      </c>
    </row>
    <row r="69" spans="1:6" ht="15" customHeight="1" x14ac:dyDescent="0.25">
      <c r="A69" s="18"/>
      <c r="B69" s="19"/>
      <c r="C69" s="18"/>
      <c r="D69" s="20"/>
      <c r="E69" s="21"/>
      <c r="F69" s="14"/>
    </row>
    <row r="70" spans="1:6" ht="15" customHeight="1" x14ac:dyDescent="0.25">
      <c r="A70" s="18" t="s">
        <v>750</v>
      </c>
      <c r="B70" s="19" t="s">
        <v>751</v>
      </c>
      <c r="C70" s="18" t="s">
        <v>752</v>
      </c>
      <c r="D70" s="20">
        <v>145800</v>
      </c>
      <c r="E70" s="21">
        <v>0.33950000000000002</v>
      </c>
      <c r="F70" s="14">
        <f t="shared" si="1"/>
        <v>49499.100000000006</v>
      </c>
    </row>
    <row r="71" spans="1:6" ht="15" customHeight="1" x14ac:dyDescent="0.25">
      <c r="A71" s="18" t="s">
        <v>753</v>
      </c>
      <c r="B71" s="19" t="s">
        <v>754</v>
      </c>
      <c r="C71" s="18" t="s">
        <v>755</v>
      </c>
      <c r="D71" s="20">
        <v>130950</v>
      </c>
      <c r="E71" s="21">
        <v>0.78259999999999996</v>
      </c>
      <c r="F71" s="14">
        <f t="shared" si="1"/>
        <v>102481.47</v>
      </c>
    </row>
    <row r="73" spans="1:6" x14ac:dyDescent="0.25">
      <c r="F73" s="23">
        <f>SUM(F4:F71)</f>
        <v>46690585.57</v>
      </c>
    </row>
    <row r="75" spans="1:6" x14ac:dyDescent="0.25">
      <c r="D75" t="s">
        <v>767</v>
      </c>
      <c r="F75" s="23">
        <f>F4+F5+F7+F14+F15+F17+F18+F21+F24+F37+F38+F47+F48+F50+F55+F63+F40</f>
        <v>17006061.969999999</v>
      </c>
    </row>
    <row r="77" spans="1:6" x14ac:dyDescent="0.25">
      <c r="E77" s="51" t="s">
        <v>798</v>
      </c>
      <c r="F77" s="23">
        <f>F73-F75</f>
        <v>29684523.600000001</v>
      </c>
    </row>
    <row r="79" spans="1:6" x14ac:dyDescent="0.25">
      <c r="B79" s="24" t="s">
        <v>800</v>
      </c>
      <c r="E79" t="s">
        <v>768</v>
      </c>
      <c r="F79" s="38">
        <v>7766695</v>
      </c>
    </row>
    <row r="81" spans="2:9" x14ac:dyDescent="0.25">
      <c r="B81" s="73" t="s">
        <v>835</v>
      </c>
      <c r="E81" s="1" t="s">
        <v>799</v>
      </c>
      <c r="F81" s="52">
        <f>F73-F79</f>
        <v>38923890.57</v>
      </c>
      <c r="H81" s="1" t="s">
        <v>815</v>
      </c>
      <c r="I81" s="52">
        <f>F77-F79</f>
        <v>21917828.600000001</v>
      </c>
    </row>
    <row r="83" spans="2:9" x14ac:dyDescent="0.25">
      <c r="E83" t="str">
        <f>+H81</f>
        <v>WO SCR</v>
      </c>
      <c r="F83" s="23">
        <f>+I81</f>
        <v>21917828.600000001</v>
      </c>
    </row>
  </sheetData>
  <sheetProtection algorithmName="SHA-512" hashValue="eS9u0Y12gqEWNDmxUw5QAp4U7d9nSDpECnIP+VSacIHQ7xyv8F68jLSGiVSewRWoW7Dh0cWlXTW3LRRohSVwjQ==" saltValue="UPmzdT8IKRJ2FtXgSafsew==" spinCount="100000" sheet="1" objects="1" scenarios="1"/>
  <pageMargins left="0.7" right="0.7" top="0.75" bottom="0.75" header="0.3" footer="0.3"/>
  <pageSetup scale="62" orientation="portrait" horizontalDpi="90" verticalDpi="90" r:id="rId1"/>
  <colBreaks count="1" manualBreakCount="1">
    <brk id="6"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Transportation SDC Calculation</vt:lpstr>
      <vt:lpstr>Primary Trip Adjustments </vt:lpstr>
      <vt:lpstr>Charge Analysis</vt:lpstr>
      <vt:lpstr>Planning Data</vt:lpstr>
      <vt:lpstr>Inventory of Current System</vt:lpstr>
      <vt:lpstr>CIP List</vt:lpstr>
      <vt:lpstr>'CIP List'!Print_Area</vt:lpstr>
      <vt:lpstr>'Transportation SDC Calculation'!Print_Area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Kaaren Hofmann</dc:creator>
  <cp:lastModifiedBy>Fatin Abdullah</cp:lastModifiedBy>
  <cp:lastPrinted>2025-05-14T18:53:35Z</cp:lastPrinted>
  <dcterms:created xsi:type="dcterms:W3CDTF">2022-12-30T21:37:12Z</dcterms:created>
  <dcterms:modified xsi:type="dcterms:W3CDTF">2025-05-14T19:00:45Z</dcterms:modified>
</cp:coreProperties>
</file>